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2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Debiti!$A$1:$AB$132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25725"/>
</workbook>
</file>

<file path=xl/calcChain.xml><?xml version="1.0" encoding="utf-8"?>
<calcChain xmlns="http://schemas.openxmlformats.org/spreadsheetml/2006/main">
  <c r="C9" i="6"/>
  <c r="G9"/>
  <c r="C10"/>
  <c r="C11"/>
  <c r="G11" s="1"/>
  <c r="G15"/>
  <c r="L15" s="1"/>
  <c r="J11" i="7"/>
  <c r="AC11"/>
  <c r="J12"/>
  <c r="AC12"/>
  <c r="J13"/>
  <c r="AC13"/>
  <c r="J14"/>
  <c r="AC14"/>
  <c r="J15"/>
  <c r="AC15"/>
  <c r="J16"/>
  <c r="AC16"/>
  <c r="J17"/>
  <c r="AC17"/>
  <c r="J18"/>
  <c r="AC18"/>
  <c r="J19"/>
  <c r="AC19"/>
  <c r="J20"/>
  <c r="AC20"/>
  <c r="J21"/>
  <c r="AC21"/>
  <c r="J22"/>
  <c r="AC22"/>
  <c r="J23"/>
  <c r="AC23"/>
  <c r="J24"/>
  <c r="AC24"/>
  <c r="J25"/>
  <c r="AC25"/>
  <c r="J26"/>
  <c r="AC26"/>
  <c r="J27"/>
  <c r="AC27"/>
  <c r="J28"/>
  <c r="AC28"/>
  <c r="J29"/>
  <c r="AC29"/>
  <c r="J30"/>
  <c r="AC30"/>
  <c r="J31"/>
  <c r="AC31"/>
  <c r="J32"/>
  <c r="AC32"/>
  <c r="J33"/>
  <c r="AC33"/>
  <c r="J34"/>
  <c r="AC34"/>
  <c r="J35"/>
  <c r="AC35"/>
  <c r="J36"/>
  <c r="AC36"/>
  <c r="J37"/>
  <c r="AC37"/>
  <c r="J38"/>
  <c r="AC38"/>
  <c r="J39"/>
  <c r="AC39"/>
  <c r="J40"/>
  <c r="AC40"/>
  <c r="J41"/>
  <c r="AC41"/>
  <c r="J42"/>
  <c r="AC42"/>
  <c r="J43"/>
  <c r="AC43"/>
  <c r="J44"/>
  <c r="AC44"/>
  <c r="J45"/>
  <c r="AC45"/>
  <c r="J46"/>
  <c r="AC46"/>
  <c r="J47"/>
  <c r="AC47"/>
  <c r="J48"/>
  <c r="AC48"/>
  <c r="J49"/>
  <c r="AC49"/>
  <c r="J50"/>
  <c r="AC50"/>
  <c r="J51"/>
  <c r="AC51"/>
  <c r="J52"/>
  <c r="AC52"/>
  <c r="J53"/>
  <c r="AC53"/>
  <c r="J54"/>
  <c r="AC54"/>
  <c r="J55"/>
  <c r="AC55"/>
  <c r="J56"/>
  <c r="AC56"/>
  <c r="J57"/>
  <c r="AC57"/>
  <c r="J58"/>
  <c r="AC58"/>
  <c r="J59"/>
  <c r="AC59"/>
  <c r="J60"/>
  <c r="AC60"/>
  <c r="J61"/>
  <c r="AC61"/>
  <c r="J62"/>
  <c r="AC62"/>
  <c r="J63"/>
  <c r="AC63"/>
  <c r="J64"/>
  <c r="AC64"/>
  <c r="J65"/>
  <c r="AC65"/>
  <c r="J66"/>
  <c r="AC66"/>
  <c r="J67"/>
  <c r="AC67"/>
  <c r="J68"/>
  <c r="AC68"/>
  <c r="J69"/>
  <c r="AC69"/>
  <c r="J70"/>
  <c r="AC70"/>
  <c r="J71"/>
  <c r="AC71"/>
  <c r="G73"/>
  <c r="G5" s="1"/>
  <c r="AC73"/>
  <c r="G6" s="1"/>
  <c r="C7" i="6" s="1"/>
  <c r="H8" i="8"/>
  <c r="C13" i="6" l="1"/>
  <c r="G13" s="1"/>
  <c r="L13" s="1"/>
  <c r="E5" s="1"/>
</calcChain>
</file>

<file path=xl/sharedStrings.xml><?xml version="1.0" encoding="utf-8"?>
<sst xmlns="http://schemas.openxmlformats.org/spreadsheetml/2006/main" count="1281" uniqueCount="536">
  <si>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</si>
  <si>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</si>
  <si>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</si>
  <si>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</si>
  <si>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</si>
  <si>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</si>
  <si>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</si>
  <si>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</si>
  <si>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</si>
  <si>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</si>
  <si>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</si>
  <si>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</si>
  <si>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</si>
  <si>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</si>
  <si>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</si>
  <si>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</si>
  <si>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</si>
  <si>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</si>
  <si>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</si>
  <si>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</si>
  <si>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</si>
  <si>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</si>
  <si>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</si>
  <si>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</si>
  <si>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</si>
  <si>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</si>
  <si>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</si>
  <si>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</si>
  <si>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</si>
  <si>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</si>
  <si>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</si>
  <si>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</si>
  <si>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</si>
  <si>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</si>
  <si>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</si>
  <si>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</si>
  <si>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</si>
  <si>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</si>
  <si>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</si>
  <si>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</si>
  <si>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</si>
  <si>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</si>
  <si>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</si>
  <si>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</si>
  <si>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</si>
  <si>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</si>
  <si>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</si>
  <si>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</si>
  <si>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</si>
  <si>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</si>
  <si>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</si>
  <si>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</si>
  <si>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</si>
  <si>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</si>
  <si>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</si>
  <si>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</si>
  <si>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</si>
  <si>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</si>
  <si>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</si>
  <si>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</si>
  <si>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</si>
  <si>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</si>
  <si>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</si>
  <si>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</si>
  <si>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</si>
  <si>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</si>
  <si>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</si>
  <si>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</si>
  <si>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</si>
  <si>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</si>
  <si>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</si>
  <si>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</si>
  <si>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Anno 2022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</si>
  <si>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</si>
  <si>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</si>
  <si>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</si>
  <si>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</si>
  <si>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</si>
  <si>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</si>
  <si>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</si>
  <si>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</si>
  <si>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</si>
  <si>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</si>
  <si>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</si>
  <si>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</si>
  <si>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</si>
  <si>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</si>
  <si>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</si>
  <si>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</si>
  <si>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</si>
  <si>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</si>
  <si>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</si>
  <si>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</si>
  <si>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</si>
  <si>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</si>
  <si>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</si>
  <si>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</si>
  <si>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</si>
  <si>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</si>
  <si>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</si>
  <si>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</si>
  <si>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</si>
  <si>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</si>
  <si>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</si>
  <si>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</si>
  <si>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</si>
  <si>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</si>
  <si>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</si>
  <si>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</si>
  <si>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</si>
  <si>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</si>
  <si>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</si>
  <si>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</si>
  <si>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</si>
  <si>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Comune di Rea</t>
  </si>
  <si>
    <t>30/12/2022</t>
  </si>
  <si>
    <t>F22-002284</t>
  </si>
  <si>
    <t>28/12/2022</t>
  </si>
  <si>
    <t>CALCOLO ARRETRATI STIPENDIALI PER CCNL 2019-2021</t>
  </si>
  <si>
    <t>SI</t>
  </si>
  <si>
    <t>ZE338C3BC6</t>
  </si>
  <si>
    <t>2022</t>
  </si>
  <si>
    <t>2916</t>
  </si>
  <si>
    <t>AGS SRL</t>
  </si>
  <si>
    <t>09024820152</t>
  </si>
  <si>
    <t>*</t>
  </si>
  <si>
    <t>1010102</t>
  </si>
  <si>
    <t/>
  </si>
  <si>
    <t>27/01/2023</t>
  </si>
  <si>
    <t>F22-002362</t>
  </si>
  <si>
    <t>2928</t>
  </si>
  <si>
    <t>29/12/2022</t>
  </si>
  <si>
    <t>28/01/2023</t>
  </si>
  <si>
    <t>F22-002361</t>
  </si>
  <si>
    <t>2923</t>
  </si>
  <si>
    <t>22/12/2021</t>
  </si>
  <si>
    <t>49</t>
  </si>
  <si>
    <t>11/12/2021</t>
  </si>
  <si>
    <t>ESECUZIONE DEI LAVORI DI "REGIMAZIONE IDRAULICA DI PARTE DEL RETICOLO IDRICO MINORE FINALIZZATA ALLA MITIGAZIONE DEL RISCHIO IDROGEOLOGICO"</t>
  </si>
  <si>
    <t>NO</t>
  </si>
  <si>
    <t>873074350B</t>
  </si>
  <si>
    <t>2021</t>
  </si>
  <si>
    <t>2210</t>
  </si>
  <si>
    <t>21/12/2021</t>
  </si>
  <si>
    <t>ALBERTO BOIOCCHI</t>
  </si>
  <si>
    <t>01501050189</t>
  </si>
  <si>
    <t>BCCLRT65L24G388Q</t>
  </si>
  <si>
    <t>1010101</t>
  </si>
  <si>
    <t>20/01/2022</t>
  </si>
  <si>
    <t>16/12/2019</t>
  </si>
  <si>
    <t>26</t>
  </si>
  <si>
    <t>02/10/2019</t>
  </si>
  <si>
    <t>Questionario per la valutazione dello stato di attuazione del Piano Triennale per linformatica nella PA - Comune di Rea - Fattura n. 26 del 02-10-2019</t>
  </si>
  <si>
    <t>Z7E2A05AE5</t>
  </si>
  <si>
    <t>2019</t>
  </si>
  <si>
    <t>1364</t>
  </si>
  <si>
    <t>12/10/2019</t>
  </si>
  <si>
    <t>Alberto Culatina</t>
  </si>
  <si>
    <t>02686860186</t>
  </si>
  <si>
    <t>CLTLRT82H18F205T</t>
  </si>
  <si>
    <t>15/10/2019</t>
  </si>
  <si>
    <t>02/05/2019</t>
  </si>
  <si>
    <t>3</t>
  </si>
  <si>
    <t>16/04/2019</t>
  </si>
  <si>
    <t>ZDE273A644</t>
  </si>
  <si>
    <t>567</t>
  </si>
  <si>
    <t>17/04/2019</t>
  </si>
  <si>
    <t>ALESSANDRO SIGALINI</t>
  </si>
  <si>
    <t>02462670189</t>
  </si>
  <si>
    <t>SGLLSN75E03G388G</t>
  </si>
  <si>
    <t>16/05/2019</t>
  </si>
  <si>
    <t>10/01/2022</t>
  </si>
  <si>
    <t>18</t>
  </si>
  <si>
    <t>31/12/2021</t>
  </si>
  <si>
    <t>AFFIDAMENTO ESECUZIONE DI LAVORI DI MESSA IN SICUREZZA DEL CIMITERO COMUNALE (BANDO REGIONE LOMBARDIA DGR N. 4425 DEL 17-03-2021</t>
  </si>
  <si>
    <t>ZD632ACD11</t>
  </si>
  <si>
    <t>52</t>
  </si>
  <si>
    <t>07/01/2022</t>
  </si>
  <si>
    <t>B&amp;B cOLOR S.N.C.</t>
  </si>
  <si>
    <t>02205860188</t>
  </si>
  <si>
    <t>2090101</t>
  </si>
  <si>
    <t>04/02/2022</t>
  </si>
  <si>
    <t>16/05/2022</t>
  </si>
  <si>
    <t>11/05/2022</t>
  </si>
  <si>
    <t>994</t>
  </si>
  <si>
    <t>12/05/2022</t>
  </si>
  <si>
    <t>B&amp;B COLOR S.N.C.</t>
  </si>
  <si>
    <t>11/06/2022</t>
  </si>
  <si>
    <t>3000186</t>
  </si>
  <si>
    <t>20/02/2019</t>
  </si>
  <si>
    <t>FATT.3000186</t>
  </si>
  <si>
    <t>245</t>
  </si>
  <si>
    <t>22/02/2019</t>
  </si>
  <si>
    <t>BRONI-STRADELLA GAS S.R.L.</t>
  </si>
  <si>
    <t>01967760180</t>
  </si>
  <si>
    <t>22/03/2019</t>
  </si>
  <si>
    <t>100001148</t>
  </si>
  <si>
    <t>14/09/2018</t>
  </si>
  <si>
    <t>Nota di credito - Agosto 01611245000200 - PIAZZA C.BUSONI 4 27040 REA PV</t>
  </si>
  <si>
    <t>2018</t>
  </si>
  <si>
    <t>1144</t>
  </si>
  <si>
    <t>15/09/2018</t>
  </si>
  <si>
    <t>15/10/2018</t>
  </si>
  <si>
    <t>23/07/2019</t>
  </si>
  <si>
    <t>3000883</t>
  </si>
  <si>
    <t>16/07/2019</t>
  </si>
  <si>
    <t>01611245000200 - GA - PIAZZA C.BUSONI 4   27040 REA PV</t>
  </si>
  <si>
    <t>992</t>
  </si>
  <si>
    <t>18/07/2019</t>
  </si>
  <si>
    <t>16/08/2019</t>
  </si>
  <si>
    <t>30/12/2019</t>
  </si>
  <si>
    <t>3001417</t>
  </si>
  <si>
    <t>15/11/2019</t>
  </si>
  <si>
    <t>01611245000200 - GA - PIAZZA C.BUSONI 4   27040 REA PV - CONSUMO: 316.85 - PERIODO: 01/10/2019 - 31/10/2019</t>
  </si>
  <si>
    <t>1540</t>
  </si>
  <si>
    <t>18/11/2019</t>
  </si>
  <si>
    <t>3001543</t>
  </si>
  <si>
    <t>17/12/2019</t>
  </si>
  <si>
    <t>01611245000200 - GA - PIAZZA C.BUSONI 4   27040 REA PV - CONSUMO: 715.69 - PERIODO: 01/11/2019 - 26/11/2019</t>
  </si>
  <si>
    <t>1717</t>
  </si>
  <si>
    <t>18/12/2019</t>
  </si>
  <si>
    <t>16/01/2020</t>
  </si>
  <si>
    <t>3001287</t>
  </si>
  <si>
    <t>23/10/2019</t>
  </si>
  <si>
    <t>01611245000200 - GA - PIAZZA C.BUSONI 4   27040 REA PV - CONSUMO: 0.00</t>
  </si>
  <si>
    <t>1428</t>
  </si>
  <si>
    <t>24/10/2019</t>
  </si>
  <si>
    <t>22/11/2019</t>
  </si>
  <si>
    <t>3001156</t>
  </si>
  <si>
    <t>17/09/2019</t>
  </si>
  <si>
    <t>1234</t>
  </si>
  <si>
    <t>18/09/2019</t>
  </si>
  <si>
    <t>17/10/2019</t>
  </si>
  <si>
    <t>3000750</t>
  </si>
  <si>
    <t>17/06/2019</t>
  </si>
  <si>
    <t>858</t>
  </si>
  <si>
    <t>18/06/2019</t>
  </si>
  <si>
    <t>17/07/2019</t>
  </si>
  <si>
    <t>3001017</t>
  </si>
  <si>
    <t>13/08/2019</t>
  </si>
  <si>
    <t>1116</t>
  </si>
  <si>
    <t>14/08/2019</t>
  </si>
  <si>
    <t>12/09/2019</t>
  </si>
  <si>
    <t>17/11/2020</t>
  </si>
  <si>
    <t>3000783</t>
  </si>
  <si>
    <t>14/07/2020</t>
  </si>
  <si>
    <t>01611245000200 - GA - PIAZZA C.BUSONI 4   27040 REA PV - CONSUMO: 0.00 - PERIODO: 28/05/2020 - 26/06/2020</t>
  </si>
  <si>
    <t>2020</t>
  </si>
  <si>
    <t>1065</t>
  </si>
  <si>
    <t>15/07/2020</t>
  </si>
  <si>
    <t>14/08/2020</t>
  </si>
  <si>
    <t>726/E</t>
  </si>
  <si>
    <t>06/11/2019</t>
  </si>
  <si>
    <t>1548</t>
  </si>
  <si>
    <t>19/11/2019</t>
  </si>
  <si>
    <t>BRONI-STRADELLA PUBBLICA S.R.L.</t>
  </si>
  <si>
    <t>02419480187</t>
  </si>
  <si>
    <t>19/12/2019</t>
  </si>
  <si>
    <t>858/E</t>
  </si>
  <si>
    <t>23/12/2019</t>
  </si>
  <si>
    <t>FT. 858/E DEL 23-12-2019</t>
  </si>
  <si>
    <t>1745</t>
  </si>
  <si>
    <t>24/12/2019</t>
  </si>
  <si>
    <t>23/01/2020</t>
  </si>
  <si>
    <t>31/12/2022</t>
  </si>
  <si>
    <t>748/E</t>
  </si>
  <si>
    <t>2023</t>
  </si>
  <si>
    <t>16</t>
  </si>
  <si>
    <t>02/01/2023</t>
  </si>
  <si>
    <t>1090503</t>
  </si>
  <si>
    <t>01/02/2023</t>
  </si>
  <si>
    <t>0497PA</t>
  </si>
  <si>
    <t>30/11/2018</t>
  </si>
  <si>
    <t>Scissione dei pagamenti ai sensi art. 17-ter del D.P.R. 633/1972</t>
  </si>
  <si>
    <t>0000000000</t>
  </si>
  <si>
    <t>14</t>
  </si>
  <si>
    <t>04/01/2019</t>
  </si>
  <si>
    <t>C.O.D.A.M.S DUE COOPERATIVA SOCIALE S.C.R.C.</t>
  </si>
  <si>
    <t>01531770186</t>
  </si>
  <si>
    <t>03/02/2019</t>
  </si>
  <si>
    <t>31/12/2019</t>
  </si>
  <si>
    <t>13</t>
  </si>
  <si>
    <t>08/11/2019</t>
  </si>
  <si>
    <t>PAGAMENTO FATTURA N. 13 DEL 08-11-2019</t>
  </si>
  <si>
    <t>1512</t>
  </si>
  <si>
    <t>11/11/2019</t>
  </si>
  <si>
    <t>CARTOLIBRERIA VANETTA SAS DI DALLERA M. E MOLINARI I.</t>
  </si>
  <si>
    <t>02766330183</t>
  </si>
  <si>
    <t>64/2019</t>
  </si>
  <si>
    <t>15/02/2019</t>
  </si>
  <si>
    <t>ACQUISTO TONER FATT.64/2019</t>
  </si>
  <si>
    <t>Z202724EE0</t>
  </si>
  <si>
    <t>225</t>
  </si>
  <si>
    <t>18/02/2019</t>
  </si>
  <si>
    <t>CENTRO UFFICIO SERVICE SOC. COOP</t>
  </si>
  <si>
    <t>09156181001</t>
  </si>
  <si>
    <t>20/03/2019</t>
  </si>
  <si>
    <t>298/PA</t>
  </si>
  <si>
    <t>13/11/2019</t>
  </si>
  <si>
    <t>FATTURA 298/PA DEL 13-11-2019</t>
  </si>
  <si>
    <t>Z952A909EF</t>
  </si>
  <si>
    <t>1525</t>
  </si>
  <si>
    <t>14/11/2019</t>
  </si>
  <si>
    <t>COMSERVICE di Bolzoni Elisa</t>
  </si>
  <si>
    <t>01773900335</t>
  </si>
  <si>
    <t>BLZLSE71E56G535N</t>
  </si>
  <si>
    <t>2</t>
  </si>
  <si>
    <t>SERV. TECNICI</t>
  </si>
  <si>
    <t>13/12/2019</t>
  </si>
  <si>
    <t>28/02/2019</t>
  </si>
  <si>
    <t>01/17</t>
  </si>
  <si>
    <t>17/10/2017</t>
  </si>
  <si>
    <t>NOTA DI CREDITO A STORNO TOTALE FATT NUM 15/17  DEL 29/09/2017- "LAVORI DI RIQUALIFICAZIONE ENERGETICA DELL'EDIFICIO SEDE MUNICIPALE CUP: J15I17000050006 - CIG 7115120EC1</t>
  </si>
  <si>
    <t>2017</t>
  </si>
  <si>
    <t>1179</t>
  </si>
  <si>
    <t>18/10/2017</t>
  </si>
  <si>
    <t>EDILAREA SRLS</t>
  </si>
  <si>
    <t>09425090967</t>
  </si>
  <si>
    <t>16/2017</t>
  </si>
  <si>
    <t>Spesa agevolata per Euro 126.900,00 - A valere sull'azione IV.4.c.1.1"Piccoli Comuni - II Bando" del POR FESR Lombardia 2017-2020  - ID Progetto 194751 ID Operazione - Comune di REA (PV) LAVORI DI RIQUALIFICAZIONE ENERGETICA DELL'EDIFICIO SEDE MUNICIPALE</t>
  </si>
  <si>
    <t>1178</t>
  </si>
  <si>
    <t>17/11/2017</t>
  </si>
  <si>
    <t>05/07/2022</t>
  </si>
  <si>
    <t>SF00060158</t>
  </si>
  <si>
    <t>19/04/2022</t>
  </si>
  <si>
    <t>Z6133D8184</t>
  </si>
  <si>
    <t>798</t>
  </si>
  <si>
    <t>20/04/2022</t>
  </si>
  <si>
    <t>ENEL SOLE S.R.L.</t>
  </si>
  <si>
    <t>05999811002</t>
  </si>
  <si>
    <t>02322600541</t>
  </si>
  <si>
    <t>2090109</t>
  </si>
  <si>
    <t>20/05/2022</t>
  </si>
  <si>
    <t>SF00090507</t>
  </si>
  <si>
    <t>34349870F2</t>
  </si>
  <si>
    <t>2941</t>
  </si>
  <si>
    <t>1080203</t>
  </si>
  <si>
    <t>30/01/2023</t>
  </si>
  <si>
    <t>SF00093040</t>
  </si>
  <si>
    <t>2942</t>
  </si>
  <si>
    <t>30/04/2019</t>
  </si>
  <si>
    <t>0175E</t>
  </si>
  <si>
    <t>fatt 175/e del 4/1/2019</t>
  </si>
  <si>
    <t>ZF81CA3679</t>
  </si>
  <si>
    <t>25</t>
  </si>
  <si>
    <t>05/01/2019</t>
  </si>
  <si>
    <t>EPUBLIC SRL</t>
  </si>
  <si>
    <t>03/03/2020</t>
  </si>
  <si>
    <t>03</t>
  </si>
  <si>
    <t>SISTEMAZIONE DISSESTI IDROGEOLOGICI IN LOC. CANARAZZO E REGIMAZIONE IDRAULICA DI PARTE DEL RETICOLO IDRICO MINORE - FT 03 DEL 03-03-2020</t>
  </si>
  <si>
    <t>81874757740</t>
  </si>
  <si>
    <t>370</t>
  </si>
  <si>
    <t>ESSESTRADE S.R.L.</t>
  </si>
  <si>
    <t>02474790181</t>
  </si>
  <si>
    <t>02/04/2020</t>
  </si>
  <si>
    <t>25/03/2022</t>
  </si>
  <si>
    <t>08</t>
  </si>
  <si>
    <t>23/03/2022</t>
  </si>
  <si>
    <t>LAVORI DI ADEGUAMENTO E MESSA IN SICUREZZA DI STRADA CASE SPARSE E STRADA BASSA - SAL 1</t>
  </si>
  <si>
    <t>610</t>
  </si>
  <si>
    <t>24/03/2022</t>
  </si>
  <si>
    <t>2090201</t>
  </si>
  <si>
    <t>22/04/2022</t>
  </si>
  <si>
    <t>22/11/2022</t>
  </si>
  <si>
    <t>24</t>
  </si>
  <si>
    <t>18/10/2022</t>
  </si>
  <si>
    <t>LAVORI DI MESSA IN SICUREZZA DI VICOLO PORTA, VIA CASE SPARSE E VIA COLOMBI, FINANZIATI CON DM 18 GENNAIO 2022 DEL MIN. DELL'INTERNO.</t>
  </si>
  <si>
    <t>9216780776</t>
  </si>
  <si>
    <t>2397</t>
  </si>
  <si>
    <t>17/11/2022</t>
  </si>
  <si>
    <t>FATTPA 23_19</t>
  </si>
  <si>
    <t>01/03/2019</t>
  </si>
  <si>
    <t>FATT 23/19 SERVIZIO ABBONAMENTO INPDAP 2018</t>
  </si>
  <si>
    <t>775</t>
  </si>
  <si>
    <t>31/05/2019</t>
  </si>
  <si>
    <t>GICRAL SRL</t>
  </si>
  <si>
    <t>1010603</t>
  </si>
  <si>
    <t>31/03/2019</t>
  </si>
  <si>
    <t>FATTPA 106_19</t>
  </si>
  <si>
    <t>FATTURA  108/001 DEL 10-12-2019</t>
  </si>
  <si>
    <t>1716</t>
  </si>
  <si>
    <t>05/08/2020</t>
  </si>
  <si>
    <t>FATTPA 78_20</t>
  </si>
  <si>
    <t>09/07/2020</t>
  </si>
  <si>
    <t>1040</t>
  </si>
  <si>
    <t>10/07/2020</t>
  </si>
  <si>
    <t>08/08/2020</t>
  </si>
  <si>
    <t>1370</t>
  </si>
  <si>
    <t>30/11/2022</t>
  </si>
  <si>
    <t>2829</t>
  </si>
  <si>
    <t>15/12/2022</t>
  </si>
  <si>
    <t>GLOBAL SAFETY S.R.L.</t>
  </si>
  <si>
    <t>02386530063</t>
  </si>
  <si>
    <t>14/01/2023</t>
  </si>
  <si>
    <t>172652/EB</t>
  </si>
  <si>
    <t>30/12/2016</t>
  </si>
  <si>
    <t>Servizio: DIGITAL BANKING IMPRESE UNIONE DI BANCHE ITALIANE S.C.P.A. "Art.17-ter DPR 633/72 - Scissione dei pagamenti - IVA da versare a cura del committente/cessionario"</t>
  </si>
  <si>
    <t>Z53168243D</t>
  </si>
  <si>
    <t>142</t>
  </si>
  <si>
    <t>04/02/2017</t>
  </si>
  <si>
    <t>ICBPI</t>
  </si>
  <si>
    <t>13212880150</t>
  </si>
  <si>
    <t>00410710586</t>
  </si>
  <si>
    <t>06/03/2017</t>
  </si>
  <si>
    <t>97917/EB</t>
  </si>
  <si>
    <t>31/07/2017</t>
  </si>
  <si>
    <t>Servizio: DIGITAL BANKING IMPRESE UNIONE DI BANCHE ITALIANE S.P.A. "Art.17-ter DPR 633/72 - Scissione dei pagamenti - IVA da versare a cura del committente/cessionario"</t>
  </si>
  <si>
    <t>925</t>
  </si>
  <si>
    <t>18/08/2017</t>
  </si>
  <si>
    <t>17/09/2017</t>
  </si>
  <si>
    <t>34/2022</t>
  </si>
  <si>
    <t>21/12/2022</t>
  </si>
  <si>
    <t>SISTEMAZIONE CIMITERO COMUNALE</t>
  </si>
  <si>
    <t>Z4638EEDDE</t>
  </si>
  <si>
    <t>2900</t>
  </si>
  <si>
    <t>25/12/2022</t>
  </si>
  <si>
    <t>IMPRESA EDILE DI BELLIERO MARCO</t>
  </si>
  <si>
    <t>02183750187</t>
  </si>
  <si>
    <t>BLLMRC60M15A059</t>
  </si>
  <si>
    <t>1010203</t>
  </si>
  <si>
    <t>24/01/2023</t>
  </si>
  <si>
    <t>1/PA</t>
  </si>
  <si>
    <t>09/12/2019</t>
  </si>
  <si>
    <t>RIPRISTINO CANALE DI SCOLO CIG ZC02A15413</t>
  </si>
  <si>
    <t>ZC02A15413</t>
  </si>
  <si>
    <t>1680</t>
  </si>
  <si>
    <t>10/12/2019</t>
  </si>
  <si>
    <t>IMPRESA TOSCA S.N.C. DI TOSCA MARINO E ANDREA</t>
  </si>
  <si>
    <t>01657040182</t>
  </si>
  <si>
    <t>09/01/2020</t>
  </si>
  <si>
    <t>08/01/2021</t>
  </si>
  <si>
    <t>4</t>
  </si>
  <si>
    <t>05/01/2021</t>
  </si>
  <si>
    <t>EFFICIENTAMENTO SCUOLA D'INFANZIA COMUNALE</t>
  </si>
  <si>
    <t>Z242DB16A3</t>
  </si>
  <si>
    <t>28</t>
  </si>
  <si>
    <t>07/01/2021</t>
  </si>
  <si>
    <t>06/02/2021</t>
  </si>
  <si>
    <t>26/04/2022</t>
  </si>
  <si>
    <t>13/04/2022</t>
  </si>
  <si>
    <t>CODICE GIC ZBB32F2D54</t>
  </si>
  <si>
    <t>781</t>
  </si>
  <si>
    <t>15/04/2022</t>
  </si>
  <si>
    <t>IMPRESA TOSCA SNC DI TOSCA MARINO E ANDREA</t>
  </si>
  <si>
    <t>2090102</t>
  </si>
  <si>
    <t>15/05/2022</t>
  </si>
  <si>
    <t>016X20191V6000540</t>
  </si>
  <si>
    <t>14/06/2019</t>
  </si>
  <si>
    <t>AP - Servizio PUBBLICA AMMINISTRAZIONE 016X20191V6000540</t>
  </si>
  <si>
    <t>878</t>
  </si>
  <si>
    <t>Intesa Sanpaolo S.p.A.</t>
  </si>
  <si>
    <t>11991500015</t>
  </si>
  <si>
    <t>00799960158</t>
  </si>
  <si>
    <t>1010303</t>
  </si>
  <si>
    <t>21/07/2019</t>
  </si>
  <si>
    <t>016X20191V6001441</t>
  </si>
  <si>
    <t>AP - Servizio PUBBLICA AMMINISTRAZIONE</t>
  </si>
  <si>
    <t>1602</t>
  </si>
  <si>
    <t>26/12/2019</t>
  </si>
  <si>
    <t>23/12/2022</t>
  </si>
  <si>
    <t>01S620222181003045</t>
  </si>
  <si>
    <t>20/12/2022</t>
  </si>
  <si>
    <t>Z6F2CDEC64</t>
  </si>
  <si>
    <t>2866</t>
  </si>
  <si>
    <t>19/01/2023</t>
  </si>
  <si>
    <t>000004</t>
  </si>
  <si>
    <t>04/12/2019</t>
  </si>
  <si>
    <t>Cedole librarie- Fattura n. 000004 del 04-12-2019</t>
  </si>
  <si>
    <t>1693</t>
  </si>
  <si>
    <t>11/12/2019</t>
  </si>
  <si>
    <t>L'ANGOLO DELLE IDEE SNC DI V.PIONTINI ED E. DI GIOIA</t>
  </si>
  <si>
    <t>02748990187</t>
  </si>
  <si>
    <t>10/01/2020</t>
  </si>
  <si>
    <t>05/08/2019</t>
  </si>
  <si>
    <t>2550220191500717100</t>
  </si>
  <si>
    <t>29/07/2019</t>
  </si>
  <si>
    <t>B/Bollettazione fatt 2550220191500717100</t>
  </si>
  <si>
    <t>1052</t>
  </si>
  <si>
    <t>31/07/2019</t>
  </si>
  <si>
    <t>PAVIA ACQUE S.C.A.R.L.</t>
  </si>
  <si>
    <t>02234900187</t>
  </si>
  <si>
    <t>1080102</t>
  </si>
  <si>
    <t>06/09/2019</t>
  </si>
  <si>
    <t>2550220191501002600</t>
  </si>
  <si>
    <t>29/10/2019</t>
  </si>
  <si>
    <t>B/Bollettazione</t>
  </si>
  <si>
    <t>1465</t>
  </si>
  <si>
    <t>31/10/2019</t>
  </si>
  <si>
    <t>29/11/2019</t>
  </si>
  <si>
    <t>2550220191501002500</t>
  </si>
  <si>
    <t>1463</t>
  </si>
  <si>
    <t>2550220191501002700</t>
  </si>
  <si>
    <t>1462</t>
  </si>
  <si>
    <t>2550220201500151500</t>
  </si>
  <si>
    <t>29/01/2020</t>
  </si>
  <si>
    <t>157</t>
  </si>
  <si>
    <t>30/01/2020</t>
  </si>
  <si>
    <t>28/02/2020</t>
  </si>
  <si>
    <t>2550220201500445600</t>
  </si>
  <si>
    <t>30/04/2020</t>
  </si>
  <si>
    <t>750</t>
  </si>
  <si>
    <t>06/05/2020</t>
  </si>
  <si>
    <t>05/06/2020</t>
  </si>
  <si>
    <t>2550220201500759600</t>
  </si>
  <si>
    <t>30/07/2020</t>
  </si>
  <si>
    <t>1180</t>
  </si>
  <si>
    <t>01/08/2020</t>
  </si>
  <si>
    <t>30/08/2020</t>
  </si>
  <si>
    <t>04/02/2014</t>
  </si>
  <si>
    <t>695</t>
  </si>
  <si>
    <t>31/01/2014</t>
  </si>
  <si>
    <t>GESTIONE CALORE</t>
  </si>
  <si>
    <t>253427992E</t>
  </si>
  <si>
    <t>2014</t>
  </si>
  <si>
    <t>172</t>
  </si>
  <si>
    <t>SIRAM S.P.A</t>
  </si>
  <si>
    <t>08786190150</t>
  </si>
  <si>
    <t>06/03/2014</t>
  </si>
  <si>
    <t>03/02/2014</t>
  </si>
  <si>
    <t>8B00045996</t>
  </si>
  <si>
    <t>10/01/2014</t>
  </si>
  <si>
    <t>TELEFONO</t>
  </si>
  <si>
    <t>170</t>
  </si>
  <si>
    <t>TELECOM ITALIA</t>
  </si>
  <si>
    <t>00488410010</t>
  </si>
  <si>
    <t>13/02/2014</t>
  </si>
  <si>
    <t>18/01/2022</t>
  </si>
  <si>
    <t>8B00012916</t>
  </si>
  <si>
    <t>12/01/2022</t>
  </si>
  <si>
    <t>1BIM 2022</t>
  </si>
  <si>
    <t>120</t>
  </si>
  <si>
    <t>17/01/2022</t>
  </si>
  <si>
    <t>TELECOM ITALIA SPA</t>
  </si>
  <si>
    <t>1010601</t>
  </si>
  <si>
    <t>15/02/2022</t>
  </si>
  <si>
    <t>TOTALE FATTURE: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</si>
</sst>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99" formatCode="_-[$€-2]\ * #,##0.00_-;\-[$€-2]\ * #,##0.00_-;_-[$€-2]\ * &quot;-&quot;??_-"/>
  </numFmts>
  <fonts count="39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AEBD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41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3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" fillId="0" borderId="0" xfId="32" applyNumberFormat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30" borderId="21" xfId="0" applyNumberFormat="1" applyFont="1" applyFill="1" applyBorder="1" applyAlignment="1"/>
    <xf numFmtId="1" fontId="1" fillId="30" borderId="21" xfId="0" applyNumberFormat="1" applyFont="1" applyFill="1" applyBorder="1" applyAlignment="1"/>
    <xf numFmtId="1" fontId="1" fillId="30" borderId="14" xfId="0" applyNumberFormat="1" applyFont="1" applyFill="1" applyBorder="1" applyAlignment="1"/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zoomScaleNormal="100" workbookViewId="0">
      <selection sqref="A1:L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1" width="13.6640625" style="7" customWidth="1"/>
    <col min="12" max="12" width="15.6640625" style="1" customWidth="1"/>
  </cols>
  <sheetData>
    <row r="1" spans="1:12" ht="23.1" customHeight="1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s="62" customFormat="1" ht="23.1" customHeight="1">
      <c r="A2" s="217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1:12" ht="24.9" customHeight="1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  <c r="K4" s="14"/>
    </row>
    <row r="6" spans="1:1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ColWidth="9.109375" defaultRowHeight="14.4"/>
  <cols>
    <col min="1" max="1" width="5.6640625" style="33" bestFit="1" customWidth="1"/>
    <col min="2" max="2" width="6.33203125" style="33" bestFit="1" customWidth="1"/>
    <col min="3" max="3" width="10.6640625" style="34" bestFit="1" customWidth="1"/>
    <col min="4" max="4" width="18.109375" style="35" customWidth="1"/>
    <col min="5" max="5" width="10.6640625" style="34" bestFit="1" customWidth="1"/>
    <col min="6" max="6" width="15.6640625" style="35" customWidth="1"/>
    <col min="7" max="7" width="12.109375" style="36" customWidth="1"/>
    <col min="8" max="8" width="14.88671875" style="33" customWidth="1"/>
    <col min="9" max="9" width="5.6640625" style="33" bestFit="1" customWidth="1"/>
    <col min="10" max="10" width="8.33203125" style="33" bestFit="1" customWidth="1"/>
    <col min="11" max="11" width="10.6640625" style="34" bestFit="1" customWidth="1"/>
    <col min="12" max="12" width="25.5546875" style="35" customWidth="1"/>
    <col min="13" max="13" width="16.6640625" style="34" customWidth="1"/>
    <col min="14" max="14" width="19.33203125" style="34" customWidth="1"/>
    <col min="15" max="15" width="7" style="33" hidden="1" customWidth="1"/>
    <col min="16" max="16" width="22.33203125" style="35" hidden="1" customWidth="1"/>
    <col min="17" max="20" width="0" style="33" hidden="1" customWidth="1"/>
    <col min="21" max="21" width="5.6640625" style="33" hidden="1" customWidth="1"/>
    <col min="22" max="22" width="8.33203125" style="33" hidden="1" customWidth="1"/>
    <col min="23" max="23" width="3.33203125" style="33" hidden="1" customWidth="1"/>
    <col min="24" max="24" width="13.6640625" style="33" customWidth="1"/>
    <col min="25" max="25" width="8.33203125" style="33" bestFit="1" customWidth="1"/>
    <col min="26" max="26" width="12.88671875" style="34" customWidth="1"/>
    <col min="27" max="27" width="17.6640625" style="37" customWidth="1"/>
    <col min="28" max="28" width="14.109375" style="37" bestFit="1" customWidth="1"/>
    <col min="29" max="29" width="11.6640625" style="38" customWidth="1"/>
    <col min="30" max="30" width="3" style="40" bestFit="1" customWidth="1"/>
    <col min="31" max="31" width="11.6640625" style="39" customWidth="1"/>
    <col min="32" max="32" width="8.6640625" style="39" customWidth="1"/>
    <col min="33" max="33" width="11.6640625" style="39" customWidth="1"/>
    <col min="34" max="34" width="10.33203125" style="38" bestFit="1" customWidth="1"/>
    <col min="35" max="16384" width="9.109375" style="33"/>
  </cols>
  <sheetData>
    <row r="1" spans="1:34" s="15" customFormat="1" ht="23.1" customHeight="1">
      <c r="A1" s="220" t="s">
        <v>12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2"/>
    </row>
    <row r="2" spans="1:34" s="26" customFormat="1" ht="15" customHeight="1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>
      <c r="A3" s="223" t="s">
        <v>55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2"/>
    </row>
    <row r="4" spans="1:34" s="15" customFormat="1" ht="15" customHeight="1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6" t="s">
        <v>13</v>
      </c>
      <c r="AB4" s="221"/>
      <c r="AC4" s="221"/>
      <c r="AD4" s="221"/>
      <c r="AE4" s="221"/>
      <c r="AF4" s="221"/>
      <c r="AG4" s="227"/>
      <c r="AH4" s="32">
        <v>30</v>
      </c>
    </row>
    <row r="5" spans="1:34" s="15" customFormat="1" ht="23.1" customHeight="1">
      <c r="A5" s="223" t="s">
        <v>14</v>
      </c>
      <c r="B5" s="224"/>
      <c r="C5" s="225"/>
      <c r="D5" s="223" t="s">
        <v>15</v>
      </c>
      <c r="E5" s="224"/>
      <c r="F5" s="224"/>
      <c r="G5" s="224"/>
      <c r="H5" s="225"/>
      <c r="I5" s="223" t="s">
        <v>16</v>
      </c>
      <c r="J5" s="224"/>
      <c r="K5" s="225"/>
      <c r="L5" s="223" t="s">
        <v>1</v>
      </c>
      <c r="M5" s="224"/>
      <c r="N5" s="224"/>
      <c r="O5" s="223" t="s">
        <v>17</v>
      </c>
      <c r="P5" s="225"/>
      <c r="Q5" s="223" t="s">
        <v>18</v>
      </c>
      <c r="R5" s="224"/>
      <c r="S5" s="224"/>
      <c r="T5" s="225"/>
      <c r="U5" s="223" t="s">
        <v>19</v>
      </c>
      <c r="V5" s="224"/>
      <c r="W5" s="224"/>
      <c r="X5" s="58" t="s">
        <v>47</v>
      </c>
      <c r="Y5" s="223" t="s">
        <v>20</v>
      </c>
      <c r="Z5" s="225"/>
      <c r="AA5" s="228" t="s">
        <v>41</v>
      </c>
      <c r="AB5" s="229"/>
      <c r="AC5" s="229"/>
      <c r="AD5" s="229"/>
      <c r="AE5" s="229"/>
      <c r="AF5" s="229"/>
      <c r="AG5" s="229"/>
      <c r="AH5" s="230"/>
    </row>
    <row r="6" spans="1:34" ht="36" customHeight="1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zoomScaleNormal="100" workbookViewId="0">
      <selection sqref="A1:R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customWidth="1"/>
    <col min="13" max="13" width="10.6640625" customWidth="1"/>
    <col min="14" max="16" width="8.6640625" customWidth="1"/>
    <col min="17" max="17" width="14.6640625" customWidth="1"/>
    <col min="18" max="18" width="10.6640625" customWidth="1"/>
  </cols>
  <sheetData>
    <row r="1" spans="1:18" ht="23.1" customHeight="1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4"/>
    </row>
    <row r="2" spans="1:18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>
      <c r="A3" s="217" t="s">
        <v>54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3"/>
      <c r="P3" s="233"/>
      <c r="Q3" s="233"/>
      <c r="R3" s="234"/>
    </row>
    <row r="4" spans="1:18" ht="23.1" customHeight="1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4"/>
    </row>
    <row r="5" spans="1:18" s="62" customFormat="1" ht="23.1" customHeight="1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5" t="s">
        <v>13</v>
      </c>
      <c r="L5" s="236"/>
      <c r="M5" s="236"/>
      <c r="N5" s="236"/>
      <c r="O5" s="236"/>
      <c r="P5" s="236"/>
      <c r="Q5" s="237"/>
      <c r="R5" s="84">
        <v>30</v>
      </c>
    </row>
    <row r="6" spans="1:18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"/>
  <sheetViews>
    <sheetView showGridLines="0" zoomScaleNormal="100" workbookViewId="0">
      <selection sqref="A1:AI1"/>
    </sheetView>
  </sheetViews>
  <sheetFormatPr defaultColWidth="9.109375" defaultRowHeight="14.4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8.33203125" style="107" bestFit="1" customWidth="1"/>
    <col min="29" max="29" width="12.6640625" style="119" customWidth="1"/>
    <col min="30" max="30" width="14" style="119" customWidth="1"/>
    <col min="31" max="31" width="15.6640625" style="119" customWidth="1"/>
    <col min="32" max="32" width="15.6640625" style="117" customWidth="1"/>
    <col min="33" max="33" width="14.6640625" style="117" customWidth="1"/>
    <col min="34" max="34" width="16.109375" style="121" customWidth="1"/>
    <col min="35" max="35" width="15.44140625" style="107" customWidth="1"/>
    <col min="36" max="37" width="9.109375" style="107" customWidth="1"/>
    <col min="38" max="38" width="19" style="107" customWidth="1"/>
    <col min="39" max="16384" width="9.109375" style="107"/>
  </cols>
  <sheetData>
    <row r="1" spans="1:38" s="90" customFormat="1" ht="23.1" customHeight="1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6"/>
    </row>
    <row r="2" spans="1:3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>
      <c r="A3" s="228" t="s">
        <v>57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8"/>
    </row>
    <row r="4" spans="1:38" s="90" customFormat="1" ht="15" customHeight="1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6"/>
      <c r="AE4" s="249"/>
      <c r="AF4" s="249"/>
      <c r="AG4" s="249"/>
      <c r="AH4" s="250"/>
      <c r="AI4" s="243"/>
    </row>
    <row r="5" spans="1:38" s="90" customFormat="1" ht="23.1" customHeight="1">
      <c r="A5" s="228" t="s">
        <v>14</v>
      </c>
      <c r="B5" s="238"/>
      <c r="C5" s="239"/>
      <c r="D5" s="228" t="s">
        <v>15</v>
      </c>
      <c r="E5" s="238"/>
      <c r="F5" s="238"/>
      <c r="G5" s="238"/>
      <c r="H5" s="238"/>
      <c r="I5" s="238"/>
      <c r="J5" s="238"/>
      <c r="K5" s="239"/>
      <c r="L5" s="228" t="s">
        <v>16</v>
      </c>
      <c r="M5" s="238"/>
      <c r="N5" s="239"/>
      <c r="O5" s="228" t="s">
        <v>1</v>
      </c>
      <c r="P5" s="238"/>
      <c r="Q5" s="238"/>
      <c r="R5" s="228" t="s">
        <v>17</v>
      </c>
      <c r="S5" s="239"/>
      <c r="T5" s="228" t="s">
        <v>18</v>
      </c>
      <c r="U5" s="238"/>
      <c r="V5" s="238"/>
      <c r="W5" s="239"/>
      <c r="X5" s="228" t="s">
        <v>19</v>
      </c>
      <c r="Y5" s="238"/>
      <c r="Z5" s="238"/>
      <c r="AA5" s="103" t="s">
        <v>47</v>
      </c>
      <c r="AB5" s="228" t="s">
        <v>20</v>
      </c>
      <c r="AC5" s="239"/>
      <c r="AD5" s="228" t="s">
        <v>64</v>
      </c>
      <c r="AE5" s="242"/>
      <c r="AF5" s="242"/>
      <c r="AG5" s="242"/>
      <c r="AH5" s="242"/>
      <c r="AI5" s="243"/>
    </row>
    <row r="6" spans="1:38" ht="36" customHeight="1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40"/>
      <c r="AK6" s="241"/>
      <c r="AL6" s="241"/>
    </row>
    <row r="7" spans="1:38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showGridLines="0" zoomScaleNormal="100" workbookViewId="0">
      <selection sqref="A1:O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style="85" customWidth="1"/>
    <col min="13" max="13" width="14.6640625" style="124" customWidth="1"/>
    <col min="14" max="14" width="14.6640625" style="1" customWidth="1"/>
    <col min="15" max="15" width="16" style="136" customWidth="1"/>
    <col min="16" max="16" width="18.109375" hidden="1" customWidth="1"/>
  </cols>
  <sheetData>
    <row r="1" spans="1:15" ht="23.1" customHeight="1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>
      <c r="A3" s="217" t="s">
        <v>56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4"/>
    </row>
    <row r="4" spans="1:15" ht="23.1" customHeight="1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</row>
    <row r="5" spans="1:15" s="62" customFormat="1" ht="23.1" customHeight="1">
      <c r="A5" s="231" t="s">
        <v>63</v>
      </c>
      <c r="B5" s="232"/>
      <c r="C5" s="232"/>
      <c r="D5" s="232"/>
      <c r="E5" s="232"/>
      <c r="F5" s="232"/>
      <c r="G5" s="232"/>
      <c r="H5" s="232"/>
      <c r="I5" s="232"/>
      <c r="J5" s="232"/>
      <c r="K5" s="251" t="s">
        <v>64</v>
      </c>
      <c r="L5" s="252"/>
      <c r="M5" s="252"/>
      <c r="N5" s="252"/>
      <c r="O5" s="253"/>
    </row>
    <row r="6" spans="1:15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>
      <c r="O8" s="135"/>
    </row>
    <row r="9" spans="1:15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showGridLines="0" zoomScaleNormal="100" workbookViewId="0">
      <selection sqref="A1:M1"/>
    </sheetView>
  </sheetViews>
  <sheetFormatPr defaultColWidth="9.109375" defaultRowHeight="14.4"/>
  <cols>
    <col min="1" max="1" width="30.6640625" style="107" customWidth="1"/>
    <col min="2" max="2" width="20.6640625" style="120" customWidth="1"/>
    <col min="3" max="3" width="14.6640625" style="121" customWidth="1"/>
    <col min="4" max="4" width="5.6640625" style="121" customWidth="1"/>
    <col min="5" max="5" width="12.5546875" style="118" customWidth="1"/>
    <col min="6" max="6" width="36.6640625" style="121" customWidth="1"/>
    <col min="7" max="7" width="14.6640625" style="107" customWidth="1"/>
    <col min="8" max="8" width="5.6640625" style="107" customWidth="1"/>
    <col min="9" max="9" width="20.6640625" style="107" customWidth="1"/>
    <col min="10" max="10" width="20.6640625" style="120" customWidth="1"/>
    <col min="11" max="11" width="5.6640625" style="119" customWidth="1"/>
    <col min="12" max="12" width="12.5546875" style="119" customWidth="1"/>
    <col min="13" max="13" width="5.6640625" style="107" customWidth="1"/>
    <col min="14" max="16384" width="9.109375" style="107"/>
  </cols>
  <sheetData>
    <row r="1" spans="1:16" s="90" customFormat="1" ht="23.1" customHeight="1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6" s="97" customFormat="1" ht="15" customHeight="1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7"/>
    </row>
    <row r="3" spans="1:16" s="90" customFormat="1" ht="23.1" customHeight="1">
      <c r="A3" s="273" t="s">
        <v>103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5"/>
    </row>
    <row r="4" spans="1:16" s="90" customFormat="1" ht="23.1" customHeight="1">
      <c r="A4" s="98"/>
      <c r="B4" s="101"/>
      <c r="C4" s="179"/>
      <c r="D4" s="179"/>
      <c r="E4" s="140"/>
      <c r="F4" s="179"/>
      <c r="J4" s="178"/>
      <c r="K4" s="165"/>
      <c r="L4" s="165"/>
      <c r="M4" s="164"/>
    </row>
    <row r="5" spans="1:16" s="90" customFormat="1" ht="32.25" customHeight="1">
      <c r="A5" s="268" t="s">
        <v>102</v>
      </c>
      <c r="B5" s="269"/>
      <c r="C5" s="186" t="s">
        <v>101</v>
      </c>
      <c r="D5" s="185"/>
      <c r="E5" s="184" t="str">
        <f>IF(OR(L13="SI",L15="SI"),"SI","NO")</f>
        <v>SI</v>
      </c>
      <c r="F5" s="161"/>
      <c r="G5" s="161"/>
      <c r="H5" s="161"/>
      <c r="I5" s="161"/>
      <c r="J5" s="161"/>
      <c r="K5" s="161"/>
      <c r="L5" s="161"/>
      <c r="M5" s="159"/>
      <c r="N5" s="254" t="s">
        <v>100</v>
      </c>
      <c r="O5" s="255"/>
    </row>
    <row r="6" spans="1:16" s="90" customFormat="1" ht="23.1" customHeight="1">
      <c r="A6" s="98"/>
      <c r="B6" s="101"/>
      <c r="C6" s="102"/>
      <c r="D6" s="179"/>
      <c r="E6" s="183"/>
      <c r="F6" s="179"/>
      <c r="J6" s="178"/>
      <c r="K6" s="165"/>
      <c r="L6" s="165"/>
      <c r="M6" s="164"/>
    </row>
    <row r="7" spans="1:16" s="90" customFormat="1" ht="23.1" customHeight="1">
      <c r="A7" s="258" t="s">
        <v>99</v>
      </c>
      <c r="B7" s="277"/>
      <c r="C7" s="163">
        <f>Debiti!G6</f>
        <v>27</v>
      </c>
      <c r="D7" s="161"/>
      <c r="E7" s="263" t="s">
        <v>113</v>
      </c>
      <c r="F7" s="264"/>
      <c r="G7" s="264"/>
      <c r="H7" s="97"/>
      <c r="I7" s="182"/>
      <c r="J7" s="181"/>
      <c r="K7" s="97"/>
      <c r="L7" s="172"/>
      <c r="M7" s="180"/>
      <c r="N7" s="254" t="s">
        <v>98</v>
      </c>
      <c r="O7" s="255"/>
      <c r="P7" s="255"/>
    </row>
    <row r="8" spans="1:16" s="90" customFormat="1" ht="23.1" customHeight="1">
      <c r="A8" s="98"/>
      <c r="B8" s="101"/>
      <c r="C8" s="102"/>
      <c r="D8" s="179"/>
      <c r="E8" s="140"/>
      <c r="F8" s="102"/>
      <c r="G8" s="99"/>
      <c r="J8" s="178"/>
      <c r="K8" s="165"/>
      <c r="L8" s="165"/>
      <c r="M8" s="164"/>
    </row>
    <row r="9" spans="1:16" s="90" customFormat="1" ht="23.1" customHeight="1">
      <c r="A9" s="270" t="s">
        <v>97</v>
      </c>
      <c r="B9" s="276"/>
      <c r="C9" s="173">
        <f>ElencoFatture!O6</f>
        <v>0</v>
      </c>
      <c r="D9" s="174"/>
      <c r="E9" s="270" t="s">
        <v>91</v>
      </c>
      <c r="F9" s="271" t="s">
        <v>96</v>
      </c>
      <c r="G9" s="177">
        <f>C9/100*5</f>
        <v>0</v>
      </c>
      <c r="J9" s="161"/>
      <c r="L9" s="161"/>
      <c r="M9" s="159"/>
    </row>
    <row r="10" spans="1:16" s="90" customFormat="1" ht="23.1" customHeight="1">
      <c r="A10" s="270" t="s">
        <v>95</v>
      </c>
      <c r="B10" s="271"/>
      <c r="C10" s="173">
        <f>ElencoFatture!O7</f>
        <v>0</v>
      </c>
      <c r="D10" s="174"/>
      <c r="E10" s="176"/>
      <c r="F10" s="176"/>
      <c r="G10" s="175"/>
      <c r="H10" s="161"/>
      <c r="I10" s="161"/>
      <c r="J10" s="161"/>
      <c r="K10" s="161"/>
      <c r="L10" s="161"/>
      <c r="M10" s="159"/>
    </row>
    <row r="11" spans="1:16" s="90" customFormat="1" ht="23.1" customHeight="1">
      <c r="A11" s="270" t="s">
        <v>94</v>
      </c>
      <c r="B11" s="272"/>
      <c r="C11" s="173">
        <f>ElencoFatture!O8</f>
        <v>0</v>
      </c>
      <c r="D11" s="174"/>
      <c r="E11" s="270" t="s">
        <v>91</v>
      </c>
      <c r="F11" s="276"/>
      <c r="G11" s="173">
        <f>C11/100*5</f>
        <v>0</v>
      </c>
      <c r="H11" s="161"/>
      <c r="I11" s="262"/>
      <c r="J11" s="262"/>
      <c r="K11" s="97"/>
      <c r="L11" s="172"/>
      <c r="M11" s="159"/>
      <c r="N11" s="254" t="s">
        <v>93</v>
      </c>
      <c r="O11" s="255"/>
      <c r="P11" s="255"/>
    </row>
    <row r="12" spans="1:16" s="90" customFormat="1" ht="23.1" customHeight="1">
      <c r="A12" s="170"/>
      <c r="B12" s="169"/>
      <c r="C12" s="167"/>
      <c r="D12" s="130"/>
      <c r="E12" s="168"/>
      <c r="F12" s="167"/>
      <c r="G12" s="166"/>
      <c r="I12" s="99"/>
      <c r="J12" s="101"/>
      <c r="K12" s="165"/>
      <c r="L12" s="100"/>
      <c r="M12" s="164"/>
    </row>
    <row r="13" spans="1:16" s="90" customFormat="1" ht="23.1" customHeight="1">
      <c r="A13" s="258" t="s">
        <v>92</v>
      </c>
      <c r="B13" s="259"/>
      <c r="C13" s="163">
        <f>C11</f>
        <v>0</v>
      </c>
      <c r="D13" s="171"/>
      <c r="E13" s="258" t="s">
        <v>91</v>
      </c>
      <c r="F13" s="259"/>
      <c r="G13" s="162">
        <f>C13/100*5</f>
        <v>0</v>
      </c>
      <c r="H13" s="161"/>
      <c r="I13" s="260" t="s">
        <v>90</v>
      </c>
      <c r="J13" s="261"/>
      <c r="L13" s="160" t="str">
        <f>IF(ROUND(C7,2)&lt;=ROUND(G13,2),"SI","NO")</f>
        <v>NO</v>
      </c>
      <c r="M13" s="159"/>
      <c r="N13" s="256" t="s">
        <v>89</v>
      </c>
      <c r="O13" s="257"/>
    </row>
    <row r="14" spans="1:16" s="90" customFormat="1" ht="23.1" customHeight="1">
      <c r="A14" s="170"/>
      <c r="B14" s="169"/>
      <c r="C14" s="167"/>
      <c r="D14" s="130"/>
      <c r="E14" s="168"/>
      <c r="F14" s="167"/>
      <c r="G14" s="166"/>
      <c r="I14" s="99"/>
      <c r="J14" s="101"/>
      <c r="K14" s="165"/>
      <c r="L14" s="100"/>
      <c r="M14" s="164"/>
    </row>
    <row r="15" spans="1:16" s="90" customFormat="1" ht="23.1" customHeight="1">
      <c r="A15" s="258" t="s">
        <v>88</v>
      </c>
      <c r="B15" s="277"/>
      <c r="C15" s="163">
        <v>0</v>
      </c>
      <c r="D15" s="97"/>
      <c r="E15" s="258" t="s">
        <v>87</v>
      </c>
      <c r="F15" s="259"/>
      <c r="G15" s="162">
        <f>IF(OR(C15=0, C15="0,00"),0,C7/C15)</f>
        <v>0</v>
      </c>
      <c r="H15" s="161"/>
      <c r="I15" s="260" t="s">
        <v>86</v>
      </c>
      <c r="J15" s="261"/>
      <c r="L15" s="160" t="str">
        <f>IF(G15&lt;=0.9,"SI","NO")</f>
        <v>SI</v>
      </c>
      <c r="M15" s="159"/>
      <c r="N15" s="256" t="s">
        <v>85</v>
      </c>
      <c r="O15" s="257"/>
    </row>
    <row r="16" spans="1:16" s="90" customFormat="1" ht="23.1" customHeight="1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8"/>
    </row>
    <row r="17" spans="1:13">
      <c r="B17" s="107"/>
      <c r="C17" s="107"/>
      <c r="D17" s="107"/>
      <c r="E17" s="107"/>
      <c r="F17" s="107"/>
      <c r="J17" s="107"/>
      <c r="K17" s="107"/>
      <c r="L17" s="107"/>
    </row>
    <row r="18" spans="1:13">
      <c r="A18" s="279" t="s">
        <v>84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</row>
    <row r="19" spans="1:13">
      <c r="A19" s="280" t="s">
        <v>83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</row>
    <row r="20" spans="1:13">
      <c r="A20" s="278" t="s">
        <v>82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13">
      <c r="A21" s="157" t="s">
        <v>81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3">
      <c r="A22" s="278" t="s">
        <v>80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>
      <c r="A23" s="278" t="s">
        <v>79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>
      <c r="A24" s="278" t="s">
        <v>78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>
      <c r="A25" s="278" t="s">
        <v>77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3">
      <c r="A26" s="156" t="s">
        <v>76</v>
      </c>
      <c r="B26" s="153"/>
      <c r="C26" s="155"/>
      <c r="D26" s="155"/>
      <c r="E26" s="155"/>
      <c r="F26" s="155"/>
      <c r="G26" s="153"/>
      <c r="H26" s="153"/>
      <c r="I26" s="153"/>
      <c r="J26" s="153"/>
      <c r="K26" s="154"/>
      <c r="L26" s="154"/>
      <c r="M26" s="153"/>
    </row>
    <row r="27" spans="1:13">
      <c r="A27" s="152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80"/>
  <sheetViews>
    <sheetView showGridLines="0" tabSelected="1" zoomScaleNormal="100" workbookViewId="0">
      <selection activeCell="H10" sqref="H10"/>
    </sheetView>
  </sheetViews>
  <sheetFormatPr defaultColWidth="9.109375" defaultRowHeight="14.4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14" style="119" customWidth="1"/>
    <col min="29" max="29" width="0" style="107" hidden="1" customWidth="1"/>
    <col min="30" max="16384" width="9.109375" style="107"/>
  </cols>
  <sheetData>
    <row r="1" spans="1:29" s="90" customFormat="1" ht="23.1" customHeight="1">
      <c r="A1" s="244" t="s">
        <v>114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</row>
    <row r="2" spans="1:29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9" s="90" customFormat="1" ht="23.1" customHeight="1">
      <c r="A3" s="273" t="s">
        <v>72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4"/>
    </row>
    <row r="4" spans="1:29" s="90" customFormat="1" ht="23.1" customHeight="1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9" s="90" customFormat="1" ht="23.1" customHeight="1">
      <c r="A5" s="268" t="s">
        <v>73</v>
      </c>
      <c r="B5" s="281"/>
      <c r="C5" s="281"/>
      <c r="D5" s="281"/>
      <c r="E5" s="281"/>
      <c r="F5" s="282"/>
      <c r="G5" s="211">
        <f>(G73)</f>
        <v>289162.12999999995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9" s="90" customFormat="1" ht="23.1" customHeight="1">
      <c r="A6" s="268" t="s">
        <v>74</v>
      </c>
      <c r="B6" s="281"/>
      <c r="C6" s="281"/>
      <c r="D6" s="281"/>
      <c r="E6" s="281"/>
      <c r="F6" s="281"/>
      <c r="G6" s="213">
        <f>(AC73)</f>
        <v>27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9" s="90" customFormat="1" ht="23.1" customHeight="1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9" s="90" customFormat="1" ht="23.1" customHeight="1">
      <c r="A8" s="228" t="s">
        <v>14</v>
      </c>
      <c r="B8" s="238"/>
      <c r="C8" s="239"/>
      <c r="D8" s="228" t="s">
        <v>15</v>
      </c>
      <c r="E8" s="238"/>
      <c r="F8" s="238"/>
      <c r="G8" s="238"/>
      <c r="H8" s="238"/>
      <c r="I8" s="238"/>
      <c r="J8" s="238"/>
      <c r="K8" s="239"/>
      <c r="L8" s="228" t="s">
        <v>16</v>
      </c>
      <c r="M8" s="238"/>
      <c r="N8" s="239"/>
      <c r="O8" s="228" t="s">
        <v>1</v>
      </c>
      <c r="P8" s="238"/>
      <c r="Q8" s="238"/>
      <c r="R8" s="228" t="s">
        <v>17</v>
      </c>
      <c r="S8" s="239"/>
      <c r="T8" s="228" t="s">
        <v>18</v>
      </c>
      <c r="U8" s="238"/>
      <c r="V8" s="238"/>
      <c r="W8" s="239"/>
      <c r="X8" s="228" t="s">
        <v>19</v>
      </c>
      <c r="Y8" s="238"/>
      <c r="Z8" s="238"/>
      <c r="AA8" s="103" t="s">
        <v>47</v>
      </c>
      <c r="AB8" s="103" t="s">
        <v>71</v>
      </c>
    </row>
    <row r="9" spans="1:29" ht="36" customHeight="1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70</v>
      </c>
    </row>
    <row r="10" spans="1:29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9">
      <c r="A11" s="206">
        <v>2022</v>
      </c>
      <c r="B11" s="206">
        <v>158</v>
      </c>
      <c r="C11" s="206" t="s">
        <v>115</v>
      </c>
      <c r="D11" s="207" t="s">
        <v>116</v>
      </c>
      <c r="E11" s="207" t="s">
        <v>117</v>
      </c>
      <c r="F11" s="207" t="s">
        <v>118</v>
      </c>
      <c r="G11" s="208">
        <v>146.4</v>
      </c>
      <c r="H11" s="208">
        <v>26.4</v>
      </c>
      <c r="I11" s="206" t="s">
        <v>119</v>
      </c>
      <c r="J11" s="208">
        <f t="shared" ref="J11:J42" si="0">IF(I11="SI",G11-H11,G11)</f>
        <v>120</v>
      </c>
      <c r="K11" s="206" t="s">
        <v>120</v>
      </c>
      <c r="L11" s="206" t="s">
        <v>121</v>
      </c>
      <c r="M11" s="206" t="s">
        <v>122</v>
      </c>
      <c r="N11" s="206" t="s">
        <v>117</v>
      </c>
      <c r="O11" s="207" t="s">
        <v>123</v>
      </c>
      <c r="P11" s="206" t="s">
        <v>124</v>
      </c>
      <c r="Q11" s="206" t="s">
        <v>124</v>
      </c>
      <c r="R11" s="206" t="s">
        <v>125</v>
      </c>
      <c r="S11" s="206" t="s">
        <v>125</v>
      </c>
      <c r="T11" s="107" t="s">
        <v>126</v>
      </c>
      <c r="U11" s="107">
        <v>20</v>
      </c>
      <c r="V11" s="107">
        <v>16</v>
      </c>
      <c r="W11" s="107">
        <v>1</v>
      </c>
      <c r="X11" s="107">
        <v>2022</v>
      </c>
      <c r="Y11" s="107">
        <v>275</v>
      </c>
      <c r="Z11" s="107">
        <v>0</v>
      </c>
      <c r="AA11" s="206" t="s">
        <v>127</v>
      </c>
      <c r="AB11" s="206" t="s">
        <v>128</v>
      </c>
      <c r="AC11" s="107">
        <f t="shared" ref="AC11:AC42" si="1">IF(O11=O10,0,1)</f>
        <v>1</v>
      </c>
    </row>
    <row r="12" spans="1:29">
      <c r="A12" s="206">
        <v>2022</v>
      </c>
      <c r="B12" s="206">
        <v>159</v>
      </c>
      <c r="C12" s="206" t="s">
        <v>115</v>
      </c>
      <c r="D12" s="207" t="s">
        <v>129</v>
      </c>
      <c r="E12" s="207" t="s">
        <v>117</v>
      </c>
      <c r="F12" s="207" t="s">
        <v>127</v>
      </c>
      <c r="G12" s="208">
        <v>128.81</v>
      </c>
      <c r="H12" s="208">
        <v>23.23</v>
      </c>
      <c r="I12" s="206" t="s">
        <v>119</v>
      </c>
      <c r="J12" s="208">
        <f t="shared" si="0"/>
        <v>105.58</v>
      </c>
      <c r="K12" s="206" t="s">
        <v>127</v>
      </c>
      <c r="L12" s="206" t="s">
        <v>121</v>
      </c>
      <c r="M12" s="206" t="s">
        <v>130</v>
      </c>
      <c r="N12" s="206" t="s">
        <v>131</v>
      </c>
      <c r="O12" s="207" t="s">
        <v>123</v>
      </c>
      <c r="P12" s="206" t="s">
        <v>124</v>
      </c>
      <c r="Q12" s="206" t="s">
        <v>124</v>
      </c>
      <c r="R12" s="206" t="s">
        <v>125</v>
      </c>
      <c r="S12" s="206" t="s">
        <v>125</v>
      </c>
      <c r="T12" s="107" t="s">
        <v>126</v>
      </c>
      <c r="U12" s="107">
        <v>20</v>
      </c>
      <c r="V12" s="107">
        <v>10</v>
      </c>
      <c r="W12" s="107">
        <v>99</v>
      </c>
      <c r="X12" s="107">
        <v>2022</v>
      </c>
      <c r="Y12" s="107">
        <v>331</v>
      </c>
      <c r="Z12" s="107">
        <v>0</v>
      </c>
      <c r="AA12" s="206" t="s">
        <v>127</v>
      </c>
      <c r="AB12" s="206" t="s">
        <v>132</v>
      </c>
      <c r="AC12" s="107">
        <f t="shared" si="1"/>
        <v>0</v>
      </c>
    </row>
    <row r="13" spans="1:29">
      <c r="A13" s="206">
        <v>2022</v>
      </c>
      <c r="B13" s="206">
        <v>160</v>
      </c>
      <c r="C13" s="206" t="s">
        <v>115</v>
      </c>
      <c r="D13" s="207" t="s">
        <v>133</v>
      </c>
      <c r="E13" s="207" t="s">
        <v>117</v>
      </c>
      <c r="F13" s="207" t="s">
        <v>127</v>
      </c>
      <c r="G13" s="208">
        <v>132.21</v>
      </c>
      <c r="H13" s="208">
        <v>23.84</v>
      </c>
      <c r="I13" s="206" t="s">
        <v>119</v>
      </c>
      <c r="J13" s="208">
        <f t="shared" si="0"/>
        <v>108.37</v>
      </c>
      <c r="K13" s="206" t="s">
        <v>127</v>
      </c>
      <c r="L13" s="206" t="s">
        <v>121</v>
      </c>
      <c r="M13" s="206" t="s">
        <v>134</v>
      </c>
      <c r="N13" s="206" t="s">
        <v>131</v>
      </c>
      <c r="O13" s="207" t="s">
        <v>123</v>
      </c>
      <c r="P13" s="206" t="s">
        <v>124</v>
      </c>
      <c r="Q13" s="206" t="s">
        <v>124</v>
      </c>
      <c r="R13" s="206" t="s">
        <v>125</v>
      </c>
      <c r="S13" s="206" t="s">
        <v>125</v>
      </c>
      <c r="T13" s="107" t="s">
        <v>126</v>
      </c>
      <c r="U13" s="107">
        <v>20</v>
      </c>
      <c r="V13" s="107">
        <v>10</v>
      </c>
      <c r="W13" s="107">
        <v>99</v>
      </c>
      <c r="X13" s="107">
        <v>2022</v>
      </c>
      <c r="Y13" s="107">
        <v>332</v>
      </c>
      <c r="Z13" s="107">
        <v>0</v>
      </c>
      <c r="AA13" s="206" t="s">
        <v>127</v>
      </c>
      <c r="AB13" s="206" t="s">
        <v>132</v>
      </c>
      <c r="AC13" s="107">
        <f t="shared" si="1"/>
        <v>0</v>
      </c>
    </row>
    <row r="14" spans="1:29">
      <c r="A14" s="206">
        <v>2021</v>
      </c>
      <c r="B14" s="206">
        <v>156</v>
      </c>
      <c r="C14" s="206" t="s">
        <v>135</v>
      </c>
      <c r="D14" s="207" t="s">
        <v>136</v>
      </c>
      <c r="E14" s="207" t="s">
        <v>137</v>
      </c>
      <c r="F14" s="207" t="s">
        <v>138</v>
      </c>
      <c r="G14" s="208">
        <v>3826.7</v>
      </c>
      <c r="H14" s="208">
        <v>690.06</v>
      </c>
      <c r="I14" s="206" t="s">
        <v>139</v>
      </c>
      <c r="J14" s="208">
        <f t="shared" si="0"/>
        <v>3826.7</v>
      </c>
      <c r="K14" s="206" t="s">
        <v>140</v>
      </c>
      <c r="L14" s="206" t="s">
        <v>141</v>
      </c>
      <c r="M14" s="206" t="s">
        <v>142</v>
      </c>
      <c r="N14" s="206" t="s">
        <v>143</v>
      </c>
      <c r="O14" s="207" t="s">
        <v>144</v>
      </c>
      <c r="P14" s="206" t="s">
        <v>145</v>
      </c>
      <c r="Q14" s="206" t="s">
        <v>146</v>
      </c>
      <c r="R14" s="206" t="s">
        <v>125</v>
      </c>
      <c r="S14" s="206" t="s">
        <v>125</v>
      </c>
      <c r="T14" s="107" t="s">
        <v>147</v>
      </c>
      <c r="U14" s="107">
        <v>10</v>
      </c>
      <c r="V14" s="107">
        <v>500</v>
      </c>
      <c r="W14" s="107">
        <v>99</v>
      </c>
      <c r="X14" s="107">
        <v>2021</v>
      </c>
      <c r="Y14" s="107">
        <v>116</v>
      </c>
      <c r="Z14" s="107">
        <v>0</v>
      </c>
      <c r="AA14" s="206" t="s">
        <v>127</v>
      </c>
      <c r="AB14" s="206" t="s">
        <v>148</v>
      </c>
      <c r="AC14" s="107">
        <f t="shared" si="1"/>
        <v>1</v>
      </c>
    </row>
    <row r="15" spans="1:29">
      <c r="A15" s="206">
        <v>2019</v>
      </c>
      <c r="B15" s="206">
        <v>90</v>
      </c>
      <c r="C15" s="206" t="s">
        <v>149</v>
      </c>
      <c r="D15" s="207" t="s">
        <v>150</v>
      </c>
      <c r="E15" s="207" t="s">
        <v>151</v>
      </c>
      <c r="F15" s="207" t="s">
        <v>152</v>
      </c>
      <c r="G15" s="208">
        <v>244</v>
      </c>
      <c r="H15" s="208">
        <v>44</v>
      </c>
      <c r="I15" s="206" t="s">
        <v>119</v>
      </c>
      <c r="J15" s="208">
        <f t="shared" si="0"/>
        <v>200</v>
      </c>
      <c r="K15" s="206" t="s">
        <v>153</v>
      </c>
      <c r="L15" s="206" t="s">
        <v>154</v>
      </c>
      <c r="M15" s="206" t="s">
        <v>155</v>
      </c>
      <c r="N15" s="206" t="s">
        <v>156</v>
      </c>
      <c r="O15" s="207" t="s">
        <v>157</v>
      </c>
      <c r="P15" s="206" t="s">
        <v>158</v>
      </c>
      <c r="Q15" s="206" t="s">
        <v>159</v>
      </c>
      <c r="R15" s="206" t="s">
        <v>125</v>
      </c>
      <c r="S15" s="206" t="s">
        <v>125</v>
      </c>
      <c r="T15" s="107" t="s">
        <v>127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206" t="s">
        <v>127</v>
      </c>
      <c r="AB15" s="206" t="s">
        <v>160</v>
      </c>
      <c r="AC15" s="107">
        <f t="shared" si="1"/>
        <v>1</v>
      </c>
    </row>
    <row r="16" spans="1:29">
      <c r="A16" s="206">
        <v>2019</v>
      </c>
      <c r="B16" s="206">
        <v>48</v>
      </c>
      <c r="C16" s="206" t="s">
        <v>161</v>
      </c>
      <c r="D16" s="207" t="s">
        <v>162</v>
      </c>
      <c r="E16" s="207" t="s">
        <v>163</v>
      </c>
      <c r="F16" s="207" t="s">
        <v>127</v>
      </c>
      <c r="G16" s="208">
        <v>793</v>
      </c>
      <c r="H16" s="208">
        <v>143</v>
      </c>
      <c r="I16" s="206" t="s">
        <v>119</v>
      </c>
      <c r="J16" s="208">
        <f t="shared" si="0"/>
        <v>650</v>
      </c>
      <c r="K16" s="206" t="s">
        <v>164</v>
      </c>
      <c r="L16" s="206" t="s">
        <v>154</v>
      </c>
      <c r="M16" s="206" t="s">
        <v>165</v>
      </c>
      <c r="N16" s="206" t="s">
        <v>166</v>
      </c>
      <c r="O16" s="207" t="s">
        <v>167</v>
      </c>
      <c r="P16" s="206" t="s">
        <v>168</v>
      </c>
      <c r="Q16" s="206" t="s">
        <v>169</v>
      </c>
      <c r="R16" s="206" t="s">
        <v>125</v>
      </c>
      <c r="S16" s="206" t="s">
        <v>125</v>
      </c>
      <c r="T16" s="107" t="s">
        <v>127</v>
      </c>
      <c r="U16" s="107">
        <v>0</v>
      </c>
      <c r="V16" s="107">
        <v>0</v>
      </c>
      <c r="W16" s="107">
        <v>0</v>
      </c>
      <c r="X16" s="107">
        <v>0</v>
      </c>
      <c r="Y16" s="107">
        <v>0</v>
      </c>
      <c r="Z16" s="107">
        <v>0</v>
      </c>
      <c r="AA16" s="206" t="s">
        <v>127</v>
      </c>
      <c r="AB16" s="206" t="s">
        <v>170</v>
      </c>
      <c r="AC16" s="107">
        <f t="shared" si="1"/>
        <v>1</v>
      </c>
    </row>
    <row r="17" spans="1:29">
      <c r="A17" s="206">
        <v>2022</v>
      </c>
      <c r="B17" s="206">
        <v>1</v>
      </c>
      <c r="C17" s="206" t="s">
        <v>171</v>
      </c>
      <c r="D17" s="207" t="s">
        <v>172</v>
      </c>
      <c r="E17" s="207" t="s">
        <v>173</v>
      </c>
      <c r="F17" s="207" t="s">
        <v>174</v>
      </c>
      <c r="G17" s="208">
        <v>11440</v>
      </c>
      <c r="H17" s="208">
        <v>2062.9499999999998</v>
      </c>
      <c r="I17" s="206" t="s">
        <v>119</v>
      </c>
      <c r="J17" s="208">
        <f t="shared" si="0"/>
        <v>9377.0499999999993</v>
      </c>
      <c r="K17" s="206" t="s">
        <v>175</v>
      </c>
      <c r="L17" s="206" t="s">
        <v>121</v>
      </c>
      <c r="M17" s="206" t="s">
        <v>176</v>
      </c>
      <c r="N17" s="206" t="s">
        <v>177</v>
      </c>
      <c r="O17" s="207" t="s">
        <v>178</v>
      </c>
      <c r="P17" s="206" t="s">
        <v>179</v>
      </c>
      <c r="Q17" s="206" t="s">
        <v>127</v>
      </c>
      <c r="R17" s="206" t="s">
        <v>125</v>
      </c>
      <c r="S17" s="206" t="s">
        <v>125</v>
      </c>
      <c r="T17" s="107" t="s">
        <v>180</v>
      </c>
      <c r="U17" s="107">
        <v>8530</v>
      </c>
      <c r="V17" s="107">
        <v>517</v>
      </c>
      <c r="W17" s="107">
        <v>99</v>
      </c>
      <c r="X17" s="107">
        <v>2021</v>
      </c>
      <c r="Y17" s="107">
        <v>275</v>
      </c>
      <c r="Z17" s="107">
        <v>0</v>
      </c>
      <c r="AA17" s="206" t="s">
        <v>127</v>
      </c>
      <c r="AB17" s="206" t="s">
        <v>181</v>
      </c>
      <c r="AC17" s="107">
        <f t="shared" si="1"/>
        <v>1</v>
      </c>
    </row>
    <row r="18" spans="1:29">
      <c r="A18" s="206">
        <v>2022</v>
      </c>
      <c r="B18" s="206">
        <v>39</v>
      </c>
      <c r="C18" s="206" t="s">
        <v>182</v>
      </c>
      <c r="D18" s="207" t="s">
        <v>162</v>
      </c>
      <c r="E18" s="207" t="s">
        <v>183</v>
      </c>
      <c r="F18" s="207" t="s">
        <v>174</v>
      </c>
      <c r="G18" s="208">
        <v>-11440</v>
      </c>
      <c r="H18" s="208">
        <v>-2062.9499999999998</v>
      </c>
      <c r="I18" s="206" t="s">
        <v>119</v>
      </c>
      <c r="J18" s="208">
        <f t="shared" si="0"/>
        <v>-9377.0499999999993</v>
      </c>
      <c r="K18" s="206" t="s">
        <v>175</v>
      </c>
      <c r="L18" s="206" t="s">
        <v>121</v>
      </c>
      <c r="M18" s="206" t="s">
        <v>184</v>
      </c>
      <c r="N18" s="206" t="s">
        <v>185</v>
      </c>
      <c r="O18" s="207" t="s">
        <v>186</v>
      </c>
      <c r="P18" s="206" t="s">
        <v>179</v>
      </c>
      <c r="Q18" s="206" t="s">
        <v>179</v>
      </c>
      <c r="R18" s="206" t="s">
        <v>125</v>
      </c>
      <c r="S18" s="206" t="s">
        <v>125</v>
      </c>
      <c r="T18" s="107" t="s">
        <v>180</v>
      </c>
      <c r="U18" s="107">
        <v>8530</v>
      </c>
      <c r="V18" s="107">
        <v>517</v>
      </c>
      <c r="W18" s="107">
        <v>99</v>
      </c>
      <c r="X18" s="107">
        <v>2021</v>
      </c>
      <c r="Y18" s="107">
        <v>275</v>
      </c>
      <c r="Z18" s="107">
        <v>0</v>
      </c>
      <c r="AA18" s="206" t="s">
        <v>127</v>
      </c>
      <c r="AB18" s="206" t="s">
        <v>187</v>
      </c>
      <c r="AC18" s="107">
        <f t="shared" si="1"/>
        <v>0</v>
      </c>
    </row>
    <row r="19" spans="1:29">
      <c r="A19" s="206">
        <v>2019</v>
      </c>
      <c r="B19" s="206">
        <v>30</v>
      </c>
      <c r="C19" s="206" t="s">
        <v>161</v>
      </c>
      <c r="D19" s="207" t="s">
        <v>188</v>
      </c>
      <c r="E19" s="207" t="s">
        <v>189</v>
      </c>
      <c r="F19" s="207" t="s">
        <v>190</v>
      </c>
      <c r="G19" s="208">
        <v>1175.72</v>
      </c>
      <c r="H19" s="208">
        <v>182.72</v>
      </c>
      <c r="I19" s="206" t="s">
        <v>119</v>
      </c>
      <c r="J19" s="208">
        <f t="shared" si="0"/>
        <v>993</v>
      </c>
      <c r="K19" s="206" t="s">
        <v>127</v>
      </c>
      <c r="L19" s="206" t="s">
        <v>154</v>
      </c>
      <c r="M19" s="206" t="s">
        <v>191</v>
      </c>
      <c r="N19" s="206" t="s">
        <v>192</v>
      </c>
      <c r="O19" s="207" t="s">
        <v>193</v>
      </c>
      <c r="P19" s="206" t="s">
        <v>194</v>
      </c>
      <c r="Q19" s="206" t="s">
        <v>194</v>
      </c>
      <c r="R19" s="206" t="s">
        <v>125</v>
      </c>
      <c r="S19" s="206" t="s">
        <v>125</v>
      </c>
      <c r="T19" s="107" t="s">
        <v>127</v>
      </c>
      <c r="U19" s="107">
        <v>0</v>
      </c>
      <c r="V19" s="107">
        <v>0</v>
      </c>
      <c r="W19" s="107">
        <v>0</v>
      </c>
      <c r="X19" s="107">
        <v>0</v>
      </c>
      <c r="Y19" s="107">
        <v>0</v>
      </c>
      <c r="Z19" s="107">
        <v>0</v>
      </c>
      <c r="AA19" s="206" t="s">
        <v>127</v>
      </c>
      <c r="AB19" s="206" t="s">
        <v>195</v>
      </c>
      <c r="AC19" s="107">
        <f t="shared" si="1"/>
        <v>1</v>
      </c>
    </row>
    <row r="20" spans="1:29">
      <c r="A20" s="206">
        <v>2019</v>
      </c>
      <c r="B20" s="206">
        <v>31</v>
      </c>
      <c r="C20" s="206" t="s">
        <v>161</v>
      </c>
      <c r="D20" s="207" t="s">
        <v>196</v>
      </c>
      <c r="E20" s="207" t="s">
        <v>197</v>
      </c>
      <c r="F20" s="207" t="s">
        <v>198</v>
      </c>
      <c r="G20" s="208">
        <v>-125.9</v>
      </c>
      <c r="H20" s="208">
        <v>-22.9</v>
      </c>
      <c r="I20" s="206" t="s">
        <v>119</v>
      </c>
      <c r="J20" s="208">
        <f t="shared" si="0"/>
        <v>-103</v>
      </c>
      <c r="K20" s="206" t="s">
        <v>127</v>
      </c>
      <c r="L20" s="206" t="s">
        <v>199</v>
      </c>
      <c r="M20" s="206" t="s">
        <v>200</v>
      </c>
      <c r="N20" s="206" t="s">
        <v>201</v>
      </c>
      <c r="O20" s="207" t="s">
        <v>193</v>
      </c>
      <c r="P20" s="206" t="s">
        <v>194</v>
      </c>
      <c r="Q20" s="206" t="s">
        <v>194</v>
      </c>
      <c r="R20" s="206" t="s">
        <v>125</v>
      </c>
      <c r="S20" s="206" t="s">
        <v>125</v>
      </c>
      <c r="T20" s="107" t="s">
        <v>127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206" t="s">
        <v>127</v>
      </c>
      <c r="AB20" s="206" t="s">
        <v>202</v>
      </c>
      <c r="AC20" s="107">
        <f t="shared" si="1"/>
        <v>0</v>
      </c>
    </row>
    <row r="21" spans="1:29">
      <c r="A21" s="206">
        <v>2019</v>
      </c>
      <c r="B21" s="206">
        <v>78</v>
      </c>
      <c r="C21" s="206" t="s">
        <v>203</v>
      </c>
      <c r="D21" s="207" t="s">
        <v>204</v>
      </c>
      <c r="E21" s="207" t="s">
        <v>205</v>
      </c>
      <c r="F21" s="207" t="s">
        <v>206</v>
      </c>
      <c r="G21" s="208">
        <v>10.93</v>
      </c>
      <c r="H21" s="208">
        <v>1.93</v>
      </c>
      <c r="I21" s="206" t="s">
        <v>119</v>
      </c>
      <c r="J21" s="208">
        <f t="shared" si="0"/>
        <v>9</v>
      </c>
      <c r="K21" s="206" t="s">
        <v>127</v>
      </c>
      <c r="L21" s="206" t="s">
        <v>154</v>
      </c>
      <c r="M21" s="206" t="s">
        <v>207</v>
      </c>
      <c r="N21" s="206" t="s">
        <v>208</v>
      </c>
      <c r="O21" s="207" t="s">
        <v>193</v>
      </c>
      <c r="P21" s="206" t="s">
        <v>194</v>
      </c>
      <c r="Q21" s="206" t="s">
        <v>194</v>
      </c>
      <c r="R21" s="206" t="s">
        <v>125</v>
      </c>
      <c r="S21" s="206" t="s">
        <v>125</v>
      </c>
      <c r="T21" s="107" t="s">
        <v>127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07">
        <v>0</v>
      </c>
      <c r="AA21" s="206" t="s">
        <v>127</v>
      </c>
      <c r="AB21" s="206" t="s">
        <v>209</v>
      </c>
      <c r="AC21" s="107">
        <f t="shared" si="1"/>
        <v>0</v>
      </c>
    </row>
    <row r="22" spans="1:29">
      <c r="A22" s="206">
        <v>2019</v>
      </c>
      <c r="B22" s="206">
        <v>105</v>
      </c>
      <c r="C22" s="206" t="s">
        <v>210</v>
      </c>
      <c r="D22" s="207" t="s">
        <v>211</v>
      </c>
      <c r="E22" s="207" t="s">
        <v>212</v>
      </c>
      <c r="F22" s="207" t="s">
        <v>213</v>
      </c>
      <c r="G22" s="208">
        <v>230.49</v>
      </c>
      <c r="H22" s="208">
        <v>41.49</v>
      </c>
      <c r="I22" s="206" t="s">
        <v>119</v>
      </c>
      <c r="J22" s="208">
        <f t="shared" si="0"/>
        <v>189</v>
      </c>
      <c r="K22" s="206" t="s">
        <v>127</v>
      </c>
      <c r="L22" s="206" t="s">
        <v>154</v>
      </c>
      <c r="M22" s="206" t="s">
        <v>214</v>
      </c>
      <c r="N22" s="206" t="s">
        <v>215</v>
      </c>
      <c r="O22" s="207" t="s">
        <v>193</v>
      </c>
      <c r="P22" s="206" t="s">
        <v>194</v>
      </c>
      <c r="Q22" s="206" t="s">
        <v>194</v>
      </c>
      <c r="R22" s="206" t="s">
        <v>125</v>
      </c>
      <c r="S22" s="206" t="s">
        <v>125</v>
      </c>
      <c r="T22" s="107" t="s">
        <v>127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206" t="s">
        <v>127</v>
      </c>
      <c r="AB22" s="206" t="s">
        <v>149</v>
      </c>
      <c r="AC22" s="107">
        <f t="shared" si="1"/>
        <v>0</v>
      </c>
    </row>
    <row r="23" spans="1:29">
      <c r="A23" s="206">
        <v>2019</v>
      </c>
      <c r="B23" s="206">
        <v>106</v>
      </c>
      <c r="C23" s="206" t="s">
        <v>210</v>
      </c>
      <c r="D23" s="207" t="s">
        <v>216</v>
      </c>
      <c r="E23" s="207" t="s">
        <v>217</v>
      </c>
      <c r="F23" s="207" t="s">
        <v>218</v>
      </c>
      <c r="G23" s="208">
        <v>501.46</v>
      </c>
      <c r="H23" s="208">
        <v>90.46</v>
      </c>
      <c r="I23" s="206" t="s">
        <v>119</v>
      </c>
      <c r="J23" s="208">
        <f t="shared" si="0"/>
        <v>411</v>
      </c>
      <c r="K23" s="206" t="s">
        <v>127</v>
      </c>
      <c r="L23" s="206" t="s">
        <v>154</v>
      </c>
      <c r="M23" s="206" t="s">
        <v>219</v>
      </c>
      <c r="N23" s="206" t="s">
        <v>220</v>
      </c>
      <c r="O23" s="207" t="s">
        <v>193</v>
      </c>
      <c r="P23" s="206" t="s">
        <v>194</v>
      </c>
      <c r="Q23" s="206" t="s">
        <v>194</v>
      </c>
      <c r="R23" s="206" t="s">
        <v>125</v>
      </c>
      <c r="S23" s="206" t="s">
        <v>125</v>
      </c>
      <c r="T23" s="107" t="s">
        <v>127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206" t="s">
        <v>127</v>
      </c>
      <c r="AB23" s="206" t="s">
        <v>221</v>
      </c>
      <c r="AC23" s="107">
        <f t="shared" si="1"/>
        <v>0</v>
      </c>
    </row>
    <row r="24" spans="1:29">
      <c r="A24" s="206">
        <v>2019</v>
      </c>
      <c r="B24" s="206">
        <v>107</v>
      </c>
      <c r="C24" s="206" t="s">
        <v>210</v>
      </c>
      <c r="D24" s="207" t="s">
        <v>222</v>
      </c>
      <c r="E24" s="207" t="s">
        <v>223</v>
      </c>
      <c r="F24" s="207" t="s">
        <v>224</v>
      </c>
      <c r="G24" s="208">
        <v>10.93</v>
      </c>
      <c r="H24" s="208">
        <v>1.93</v>
      </c>
      <c r="I24" s="206" t="s">
        <v>119</v>
      </c>
      <c r="J24" s="208">
        <f t="shared" si="0"/>
        <v>9</v>
      </c>
      <c r="K24" s="206" t="s">
        <v>127</v>
      </c>
      <c r="L24" s="206" t="s">
        <v>154</v>
      </c>
      <c r="M24" s="206" t="s">
        <v>225</v>
      </c>
      <c r="N24" s="206" t="s">
        <v>226</v>
      </c>
      <c r="O24" s="207" t="s">
        <v>193</v>
      </c>
      <c r="P24" s="206" t="s">
        <v>194</v>
      </c>
      <c r="Q24" s="206" t="s">
        <v>194</v>
      </c>
      <c r="R24" s="206" t="s">
        <v>125</v>
      </c>
      <c r="S24" s="206" t="s">
        <v>125</v>
      </c>
      <c r="T24" s="107" t="s">
        <v>127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206" t="s">
        <v>127</v>
      </c>
      <c r="AB24" s="206" t="s">
        <v>227</v>
      </c>
      <c r="AC24" s="107">
        <f t="shared" si="1"/>
        <v>0</v>
      </c>
    </row>
    <row r="25" spans="1:29">
      <c r="A25" s="206">
        <v>2019</v>
      </c>
      <c r="B25" s="206">
        <v>108</v>
      </c>
      <c r="C25" s="206" t="s">
        <v>210</v>
      </c>
      <c r="D25" s="207" t="s">
        <v>228</v>
      </c>
      <c r="E25" s="207" t="s">
        <v>229</v>
      </c>
      <c r="F25" s="207" t="s">
        <v>206</v>
      </c>
      <c r="G25" s="208">
        <v>11.06</v>
      </c>
      <c r="H25" s="208">
        <v>2.06</v>
      </c>
      <c r="I25" s="206" t="s">
        <v>119</v>
      </c>
      <c r="J25" s="208">
        <f t="shared" si="0"/>
        <v>9</v>
      </c>
      <c r="K25" s="206" t="s">
        <v>127</v>
      </c>
      <c r="L25" s="206" t="s">
        <v>154</v>
      </c>
      <c r="M25" s="206" t="s">
        <v>230</v>
      </c>
      <c r="N25" s="206" t="s">
        <v>231</v>
      </c>
      <c r="O25" s="207" t="s">
        <v>193</v>
      </c>
      <c r="P25" s="206" t="s">
        <v>194</v>
      </c>
      <c r="Q25" s="206" t="s">
        <v>194</v>
      </c>
      <c r="R25" s="206" t="s">
        <v>125</v>
      </c>
      <c r="S25" s="206" t="s">
        <v>125</v>
      </c>
      <c r="T25" s="107" t="s">
        <v>127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206" t="s">
        <v>127</v>
      </c>
      <c r="AB25" s="206" t="s">
        <v>232</v>
      </c>
      <c r="AC25" s="107">
        <f t="shared" si="1"/>
        <v>0</v>
      </c>
    </row>
    <row r="26" spans="1:29">
      <c r="A26" s="206">
        <v>2019</v>
      </c>
      <c r="B26" s="206">
        <v>109</v>
      </c>
      <c r="C26" s="206" t="s">
        <v>210</v>
      </c>
      <c r="D26" s="207" t="s">
        <v>233</v>
      </c>
      <c r="E26" s="207" t="s">
        <v>234</v>
      </c>
      <c r="F26" s="207" t="s">
        <v>206</v>
      </c>
      <c r="G26" s="208">
        <v>102.6</v>
      </c>
      <c r="H26" s="208">
        <v>18.600000000000001</v>
      </c>
      <c r="I26" s="206" t="s">
        <v>119</v>
      </c>
      <c r="J26" s="208">
        <f t="shared" si="0"/>
        <v>84</v>
      </c>
      <c r="K26" s="206" t="s">
        <v>127</v>
      </c>
      <c r="L26" s="206" t="s">
        <v>154</v>
      </c>
      <c r="M26" s="206" t="s">
        <v>235</v>
      </c>
      <c r="N26" s="206" t="s">
        <v>236</v>
      </c>
      <c r="O26" s="207" t="s">
        <v>193</v>
      </c>
      <c r="P26" s="206" t="s">
        <v>194</v>
      </c>
      <c r="Q26" s="206" t="s">
        <v>194</v>
      </c>
      <c r="R26" s="206" t="s">
        <v>125</v>
      </c>
      <c r="S26" s="206" t="s">
        <v>125</v>
      </c>
      <c r="T26" s="107" t="s">
        <v>127</v>
      </c>
      <c r="U26" s="107">
        <v>0</v>
      </c>
      <c r="V26" s="107">
        <v>0</v>
      </c>
      <c r="W26" s="107">
        <v>0</v>
      </c>
      <c r="X26" s="107">
        <v>0</v>
      </c>
      <c r="Y26" s="107">
        <v>0</v>
      </c>
      <c r="Z26" s="107">
        <v>0</v>
      </c>
      <c r="AA26" s="206" t="s">
        <v>127</v>
      </c>
      <c r="AB26" s="206" t="s">
        <v>237</v>
      </c>
      <c r="AC26" s="107">
        <f t="shared" si="1"/>
        <v>0</v>
      </c>
    </row>
    <row r="27" spans="1:29">
      <c r="A27" s="206">
        <v>2019</v>
      </c>
      <c r="B27" s="206">
        <v>110</v>
      </c>
      <c r="C27" s="206" t="s">
        <v>210</v>
      </c>
      <c r="D27" s="207" t="s">
        <v>238</v>
      </c>
      <c r="E27" s="207" t="s">
        <v>239</v>
      </c>
      <c r="F27" s="207" t="s">
        <v>206</v>
      </c>
      <c r="G27" s="208">
        <v>10.93</v>
      </c>
      <c r="H27" s="208">
        <v>1.93</v>
      </c>
      <c r="I27" s="206" t="s">
        <v>119</v>
      </c>
      <c r="J27" s="208">
        <f t="shared" si="0"/>
        <v>9</v>
      </c>
      <c r="K27" s="206" t="s">
        <v>127</v>
      </c>
      <c r="L27" s="206" t="s">
        <v>154</v>
      </c>
      <c r="M27" s="206" t="s">
        <v>240</v>
      </c>
      <c r="N27" s="206" t="s">
        <v>241</v>
      </c>
      <c r="O27" s="207" t="s">
        <v>193</v>
      </c>
      <c r="P27" s="206" t="s">
        <v>194</v>
      </c>
      <c r="Q27" s="206" t="s">
        <v>194</v>
      </c>
      <c r="R27" s="206" t="s">
        <v>125</v>
      </c>
      <c r="S27" s="206" t="s">
        <v>125</v>
      </c>
      <c r="T27" s="107" t="s">
        <v>127</v>
      </c>
      <c r="U27" s="107">
        <v>0</v>
      </c>
      <c r="V27" s="107">
        <v>0</v>
      </c>
      <c r="W27" s="107">
        <v>0</v>
      </c>
      <c r="X27" s="107">
        <v>0</v>
      </c>
      <c r="Y27" s="107">
        <v>0</v>
      </c>
      <c r="Z27" s="107">
        <v>0</v>
      </c>
      <c r="AA27" s="206" t="s">
        <v>127</v>
      </c>
      <c r="AB27" s="206" t="s">
        <v>242</v>
      </c>
      <c r="AC27" s="107">
        <f t="shared" si="1"/>
        <v>0</v>
      </c>
    </row>
    <row r="28" spans="1:29">
      <c r="A28" s="206">
        <v>2020</v>
      </c>
      <c r="B28" s="206">
        <v>112</v>
      </c>
      <c r="C28" s="206" t="s">
        <v>243</v>
      </c>
      <c r="D28" s="207" t="s">
        <v>244</v>
      </c>
      <c r="E28" s="207" t="s">
        <v>245</v>
      </c>
      <c r="F28" s="207" t="s">
        <v>246</v>
      </c>
      <c r="G28" s="208">
        <v>12.06</v>
      </c>
      <c r="H28" s="208">
        <v>2.06</v>
      </c>
      <c r="I28" s="206" t="s">
        <v>119</v>
      </c>
      <c r="J28" s="208">
        <f t="shared" si="0"/>
        <v>10</v>
      </c>
      <c r="K28" s="206" t="s">
        <v>127</v>
      </c>
      <c r="L28" s="206" t="s">
        <v>247</v>
      </c>
      <c r="M28" s="206" t="s">
        <v>248</v>
      </c>
      <c r="N28" s="206" t="s">
        <v>249</v>
      </c>
      <c r="O28" s="207" t="s">
        <v>193</v>
      </c>
      <c r="P28" s="206" t="s">
        <v>194</v>
      </c>
      <c r="Q28" s="206" t="s">
        <v>194</v>
      </c>
      <c r="R28" s="206" t="s">
        <v>125</v>
      </c>
      <c r="S28" s="206" t="s">
        <v>125</v>
      </c>
      <c r="T28" s="107" t="s">
        <v>126</v>
      </c>
      <c r="U28" s="107">
        <v>20</v>
      </c>
      <c r="V28" s="107">
        <v>16</v>
      </c>
      <c r="W28" s="107">
        <v>99</v>
      </c>
      <c r="X28" s="107">
        <v>2020</v>
      </c>
      <c r="Y28" s="107">
        <v>365</v>
      </c>
      <c r="Z28" s="107">
        <v>0</v>
      </c>
      <c r="AA28" s="206" t="s">
        <v>127</v>
      </c>
      <c r="AB28" s="206" t="s">
        <v>250</v>
      </c>
      <c r="AC28" s="107">
        <f t="shared" si="1"/>
        <v>0</v>
      </c>
    </row>
    <row r="29" spans="1:29">
      <c r="A29" s="206">
        <v>2019</v>
      </c>
      <c r="B29" s="206">
        <v>98</v>
      </c>
      <c r="C29" s="206" t="s">
        <v>149</v>
      </c>
      <c r="D29" s="207" t="s">
        <v>251</v>
      </c>
      <c r="E29" s="207" t="s">
        <v>252</v>
      </c>
      <c r="F29" s="207" t="s">
        <v>127</v>
      </c>
      <c r="G29" s="208">
        <v>5054.09</v>
      </c>
      <c r="H29" s="208">
        <v>459.46</v>
      </c>
      <c r="I29" s="206" t="s">
        <v>119</v>
      </c>
      <c r="J29" s="208">
        <f t="shared" si="0"/>
        <v>4594.63</v>
      </c>
      <c r="K29" s="206" t="s">
        <v>127</v>
      </c>
      <c r="L29" s="206" t="s">
        <v>154</v>
      </c>
      <c r="M29" s="206" t="s">
        <v>253</v>
      </c>
      <c r="N29" s="206" t="s">
        <v>254</v>
      </c>
      <c r="O29" s="207" t="s">
        <v>255</v>
      </c>
      <c r="P29" s="206" t="s">
        <v>256</v>
      </c>
      <c r="Q29" s="206" t="s">
        <v>256</v>
      </c>
      <c r="R29" s="206" t="s">
        <v>125</v>
      </c>
      <c r="S29" s="206" t="s">
        <v>125</v>
      </c>
      <c r="T29" s="107" t="s">
        <v>127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0</v>
      </c>
      <c r="AA29" s="206" t="s">
        <v>127</v>
      </c>
      <c r="AB29" s="206" t="s">
        <v>257</v>
      </c>
      <c r="AC29" s="107">
        <f t="shared" si="1"/>
        <v>1</v>
      </c>
    </row>
    <row r="30" spans="1:29">
      <c r="A30" s="206">
        <v>2019</v>
      </c>
      <c r="B30" s="206">
        <v>111</v>
      </c>
      <c r="C30" s="206" t="s">
        <v>210</v>
      </c>
      <c r="D30" s="207" t="s">
        <v>258</v>
      </c>
      <c r="E30" s="207" t="s">
        <v>259</v>
      </c>
      <c r="F30" s="207" t="s">
        <v>260</v>
      </c>
      <c r="G30" s="208">
        <v>5054.09</v>
      </c>
      <c r="H30" s="208">
        <v>459.46</v>
      </c>
      <c r="I30" s="206" t="s">
        <v>119</v>
      </c>
      <c r="J30" s="208">
        <f t="shared" si="0"/>
        <v>4594.63</v>
      </c>
      <c r="K30" s="206" t="s">
        <v>127</v>
      </c>
      <c r="L30" s="206" t="s">
        <v>154</v>
      </c>
      <c r="M30" s="206" t="s">
        <v>261</v>
      </c>
      <c r="N30" s="206" t="s">
        <v>262</v>
      </c>
      <c r="O30" s="207" t="s">
        <v>255</v>
      </c>
      <c r="P30" s="206" t="s">
        <v>256</v>
      </c>
      <c r="Q30" s="206" t="s">
        <v>256</v>
      </c>
      <c r="R30" s="206" t="s">
        <v>125</v>
      </c>
      <c r="S30" s="206" t="s">
        <v>125</v>
      </c>
      <c r="T30" s="107" t="s">
        <v>127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206" t="s">
        <v>127</v>
      </c>
      <c r="AB30" s="206" t="s">
        <v>263</v>
      </c>
      <c r="AC30" s="107">
        <f t="shared" si="1"/>
        <v>0</v>
      </c>
    </row>
    <row r="31" spans="1:29">
      <c r="A31" s="206">
        <v>2022</v>
      </c>
      <c r="B31" s="206">
        <v>161</v>
      </c>
      <c r="C31" s="206" t="s">
        <v>264</v>
      </c>
      <c r="D31" s="207" t="s">
        <v>265</v>
      </c>
      <c r="E31" s="207" t="s">
        <v>264</v>
      </c>
      <c r="F31" s="207" t="s">
        <v>127</v>
      </c>
      <c r="G31" s="208">
        <v>6876.02</v>
      </c>
      <c r="H31" s="208">
        <v>625.09</v>
      </c>
      <c r="I31" s="206" t="s">
        <v>119</v>
      </c>
      <c r="J31" s="208">
        <f t="shared" si="0"/>
        <v>6250.93</v>
      </c>
      <c r="K31" s="206" t="s">
        <v>127</v>
      </c>
      <c r="L31" s="206" t="s">
        <v>266</v>
      </c>
      <c r="M31" s="206" t="s">
        <v>267</v>
      </c>
      <c r="N31" s="206" t="s">
        <v>268</v>
      </c>
      <c r="O31" s="207" t="s">
        <v>255</v>
      </c>
      <c r="P31" s="206" t="s">
        <v>256</v>
      </c>
      <c r="Q31" s="206" t="s">
        <v>256</v>
      </c>
      <c r="R31" s="206" t="s">
        <v>125</v>
      </c>
      <c r="S31" s="206" t="s">
        <v>125</v>
      </c>
      <c r="T31" s="107" t="s">
        <v>269</v>
      </c>
      <c r="U31" s="107">
        <v>3550</v>
      </c>
      <c r="V31" s="107">
        <v>192</v>
      </c>
      <c r="W31" s="107">
        <v>99</v>
      </c>
      <c r="X31" s="107">
        <v>2022</v>
      </c>
      <c r="Y31" s="107">
        <v>334</v>
      </c>
      <c r="Z31" s="107">
        <v>0</v>
      </c>
      <c r="AA31" s="206" t="s">
        <v>127</v>
      </c>
      <c r="AB31" s="206" t="s">
        <v>270</v>
      </c>
      <c r="AC31" s="107">
        <f t="shared" si="1"/>
        <v>0</v>
      </c>
    </row>
    <row r="32" spans="1:29">
      <c r="A32" s="206">
        <v>2019</v>
      </c>
      <c r="B32" s="206">
        <v>32</v>
      </c>
      <c r="C32" s="206" t="s">
        <v>161</v>
      </c>
      <c r="D32" s="207" t="s">
        <v>271</v>
      </c>
      <c r="E32" s="207" t="s">
        <v>272</v>
      </c>
      <c r="F32" s="207" t="s">
        <v>273</v>
      </c>
      <c r="G32" s="208">
        <v>718.2</v>
      </c>
      <c r="H32" s="208">
        <v>34.200000000000003</v>
      </c>
      <c r="I32" s="206" t="s">
        <v>119</v>
      </c>
      <c r="J32" s="208">
        <f t="shared" si="0"/>
        <v>684</v>
      </c>
      <c r="K32" s="206" t="s">
        <v>274</v>
      </c>
      <c r="L32" s="206" t="s">
        <v>154</v>
      </c>
      <c r="M32" s="206" t="s">
        <v>275</v>
      </c>
      <c r="N32" s="206" t="s">
        <v>276</v>
      </c>
      <c r="O32" s="207" t="s">
        <v>277</v>
      </c>
      <c r="P32" s="206" t="s">
        <v>278</v>
      </c>
      <c r="Q32" s="206" t="s">
        <v>127</v>
      </c>
      <c r="R32" s="206" t="s">
        <v>125</v>
      </c>
      <c r="S32" s="206" t="s">
        <v>125</v>
      </c>
      <c r="T32" s="107" t="s">
        <v>127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206" t="s">
        <v>127</v>
      </c>
      <c r="AB32" s="206" t="s">
        <v>279</v>
      </c>
      <c r="AC32" s="107">
        <f t="shared" si="1"/>
        <v>1</v>
      </c>
    </row>
    <row r="33" spans="1:29">
      <c r="A33" s="206">
        <v>2019</v>
      </c>
      <c r="B33" s="206">
        <v>113</v>
      </c>
      <c r="C33" s="206" t="s">
        <v>280</v>
      </c>
      <c r="D33" s="207" t="s">
        <v>281</v>
      </c>
      <c r="E33" s="207" t="s">
        <v>282</v>
      </c>
      <c r="F33" s="207" t="s">
        <v>283</v>
      </c>
      <c r="G33" s="208">
        <v>22.1</v>
      </c>
      <c r="H33" s="208">
        <v>0</v>
      </c>
      <c r="I33" s="206" t="s">
        <v>139</v>
      </c>
      <c r="J33" s="208">
        <f t="shared" si="0"/>
        <v>22.1</v>
      </c>
      <c r="K33" s="206" t="s">
        <v>127</v>
      </c>
      <c r="L33" s="206" t="s">
        <v>154</v>
      </c>
      <c r="M33" s="206" t="s">
        <v>284</v>
      </c>
      <c r="N33" s="206" t="s">
        <v>285</v>
      </c>
      <c r="O33" s="207" t="s">
        <v>286</v>
      </c>
      <c r="P33" s="206" t="s">
        <v>287</v>
      </c>
      <c r="Q33" s="206" t="s">
        <v>287</v>
      </c>
      <c r="R33" s="206" t="s">
        <v>125</v>
      </c>
      <c r="S33" s="206" t="s">
        <v>125</v>
      </c>
      <c r="T33" s="107" t="s">
        <v>127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206" t="s">
        <v>127</v>
      </c>
      <c r="AB33" s="206" t="s">
        <v>280</v>
      </c>
      <c r="AC33" s="107">
        <f t="shared" si="1"/>
        <v>1</v>
      </c>
    </row>
    <row r="34" spans="1:29">
      <c r="A34" s="206">
        <v>2019</v>
      </c>
      <c r="B34" s="206">
        <v>35</v>
      </c>
      <c r="C34" s="206" t="s">
        <v>161</v>
      </c>
      <c r="D34" s="207" t="s">
        <v>288</v>
      </c>
      <c r="E34" s="207" t="s">
        <v>289</v>
      </c>
      <c r="F34" s="207" t="s">
        <v>290</v>
      </c>
      <c r="G34" s="208">
        <v>546.83000000000004</v>
      </c>
      <c r="H34" s="208">
        <v>98.61</v>
      </c>
      <c r="I34" s="206" t="s">
        <v>119</v>
      </c>
      <c r="J34" s="208">
        <f t="shared" si="0"/>
        <v>448.22</v>
      </c>
      <c r="K34" s="206" t="s">
        <v>291</v>
      </c>
      <c r="L34" s="206" t="s">
        <v>154</v>
      </c>
      <c r="M34" s="206" t="s">
        <v>292</v>
      </c>
      <c r="N34" s="206" t="s">
        <v>293</v>
      </c>
      <c r="O34" s="207" t="s">
        <v>294</v>
      </c>
      <c r="P34" s="206" t="s">
        <v>295</v>
      </c>
      <c r="Q34" s="206" t="s">
        <v>295</v>
      </c>
      <c r="R34" s="206" t="s">
        <v>125</v>
      </c>
      <c r="S34" s="206" t="s">
        <v>125</v>
      </c>
      <c r="T34" s="107" t="s">
        <v>127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206" t="s">
        <v>127</v>
      </c>
      <c r="AB34" s="206" t="s">
        <v>296</v>
      </c>
      <c r="AC34" s="107">
        <f t="shared" si="1"/>
        <v>1</v>
      </c>
    </row>
    <row r="35" spans="1:29">
      <c r="A35" s="206">
        <v>2019</v>
      </c>
      <c r="B35" s="206">
        <v>92</v>
      </c>
      <c r="C35" s="206" t="s">
        <v>149</v>
      </c>
      <c r="D35" s="207" t="s">
        <v>297</v>
      </c>
      <c r="E35" s="207" t="s">
        <v>298</v>
      </c>
      <c r="F35" s="207" t="s">
        <v>299</v>
      </c>
      <c r="G35" s="208">
        <v>782.02</v>
      </c>
      <c r="H35" s="208">
        <v>141.02000000000001</v>
      </c>
      <c r="I35" s="206" t="s">
        <v>119</v>
      </c>
      <c r="J35" s="208">
        <f t="shared" si="0"/>
        <v>641</v>
      </c>
      <c r="K35" s="206" t="s">
        <v>300</v>
      </c>
      <c r="L35" s="206" t="s">
        <v>154</v>
      </c>
      <c r="M35" s="206" t="s">
        <v>301</v>
      </c>
      <c r="N35" s="206" t="s">
        <v>302</v>
      </c>
      <c r="O35" s="207" t="s">
        <v>303</v>
      </c>
      <c r="P35" s="206" t="s">
        <v>304</v>
      </c>
      <c r="Q35" s="206" t="s">
        <v>305</v>
      </c>
      <c r="R35" s="206" t="s">
        <v>306</v>
      </c>
      <c r="S35" s="206" t="s">
        <v>307</v>
      </c>
      <c r="T35" s="107" t="s">
        <v>127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206" t="s">
        <v>127</v>
      </c>
      <c r="AB35" s="206" t="s">
        <v>308</v>
      </c>
      <c r="AC35" s="107">
        <f t="shared" si="1"/>
        <v>1</v>
      </c>
    </row>
    <row r="36" spans="1:29">
      <c r="A36" s="206">
        <v>2019</v>
      </c>
      <c r="B36" s="206">
        <v>6</v>
      </c>
      <c r="C36" s="206" t="s">
        <v>309</v>
      </c>
      <c r="D36" s="207" t="s">
        <v>310</v>
      </c>
      <c r="E36" s="207" t="s">
        <v>311</v>
      </c>
      <c r="F36" s="207" t="s">
        <v>312</v>
      </c>
      <c r="G36" s="208">
        <v>-50760</v>
      </c>
      <c r="H36" s="208">
        <v>-4614.55</v>
      </c>
      <c r="I36" s="206" t="s">
        <v>119</v>
      </c>
      <c r="J36" s="208">
        <f t="shared" si="0"/>
        <v>-46145.45</v>
      </c>
      <c r="K36" s="206" t="s">
        <v>127</v>
      </c>
      <c r="L36" s="206" t="s">
        <v>313</v>
      </c>
      <c r="M36" s="206" t="s">
        <v>314</v>
      </c>
      <c r="N36" s="206" t="s">
        <v>315</v>
      </c>
      <c r="O36" s="207" t="s">
        <v>316</v>
      </c>
      <c r="P36" s="206" t="s">
        <v>317</v>
      </c>
      <c r="Q36" s="206" t="s">
        <v>317</v>
      </c>
      <c r="R36" s="206" t="s">
        <v>125</v>
      </c>
      <c r="S36" s="206" t="s">
        <v>125</v>
      </c>
      <c r="T36" s="107" t="s">
        <v>127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206" t="s">
        <v>127</v>
      </c>
      <c r="AB36" s="206" t="s">
        <v>311</v>
      </c>
      <c r="AC36" s="107">
        <f t="shared" si="1"/>
        <v>1</v>
      </c>
    </row>
    <row r="37" spans="1:29">
      <c r="A37" s="206">
        <v>2019</v>
      </c>
      <c r="B37" s="206">
        <v>7</v>
      </c>
      <c r="C37" s="206" t="s">
        <v>309</v>
      </c>
      <c r="D37" s="207" t="s">
        <v>318</v>
      </c>
      <c r="E37" s="207" t="s">
        <v>311</v>
      </c>
      <c r="F37" s="207" t="s">
        <v>319</v>
      </c>
      <c r="G37" s="208">
        <v>50760</v>
      </c>
      <c r="H37" s="208">
        <v>4614.55</v>
      </c>
      <c r="I37" s="206" t="s">
        <v>119</v>
      </c>
      <c r="J37" s="208">
        <f t="shared" si="0"/>
        <v>46145.45</v>
      </c>
      <c r="K37" s="206" t="s">
        <v>127</v>
      </c>
      <c r="L37" s="206" t="s">
        <v>313</v>
      </c>
      <c r="M37" s="206" t="s">
        <v>320</v>
      </c>
      <c r="N37" s="206" t="s">
        <v>315</v>
      </c>
      <c r="O37" s="207" t="s">
        <v>316</v>
      </c>
      <c r="P37" s="206" t="s">
        <v>317</v>
      </c>
      <c r="Q37" s="206" t="s">
        <v>317</v>
      </c>
      <c r="R37" s="206" t="s">
        <v>125</v>
      </c>
      <c r="S37" s="206" t="s">
        <v>125</v>
      </c>
      <c r="T37" s="107" t="s">
        <v>127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206" t="s">
        <v>127</v>
      </c>
      <c r="AB37" s="206" t="s">
        <v>321</v>
      </c>
      <c r="AC37" s="107">
        <f t="shared" si="1"/>
        <v>0</v>
      </c>
    </row>
    <row r="38" spans="1:29">
      <c r="A38" s="206">
        <v>2022</v>
      </c>
      <c r="B38" s="206">
        <v>60</v>
      </c>
      <c r="C38" s="206" t="s">
        <v>322</v>
      </c>
      <c r="D38" s="207" t="s">
        <v>323</v>
      </c>
      <c r="E38" s="207" t="s">
        <v>324</v>
      </c>
      <c r="F38" s="207" t="s">
        <v>127</v>
      </c>
      <c r="G38" s="208">
        <v>2267.04</v>
      </c>
      <c r="H38" s="208">
        <v>408.81</v>
      </c>
      <c r="I38" s="206" t="s">
        <v>119</v>
      </c>
      <c r="J38" s="208">
        <f t="shared" si="0"/>
        <v>1858.23</v>
      </c>
      <c r="K38" s="206" t="s">
        <v>325</v>
      </c>
      <c r="L38" s="206" t="s">
        <v>121</v>
      </c>
      <c r="M38" s="206" t="s">
        <v>326</v>
      </c>
      <c r="N38" s="206" t="s">
        <v>327</v>
      </c>
      <c r="O38" s="207" t="s">
        <v>328</v>
      </c>
      <c r="P38" s="206" t="s">
        <v>329</v>
      </c>
      <c r="Q38" s="206" t="s">
        <v>330</v>
      </c>
      <c r="R38" s="206" t="s">
        <v>125</v>
      </c>
      <c r="S38" s="206" t="s">
        <v>125</v>
      </c>
      <c r="T38" s="107" t="s">
        <v>331</v>
      </c>
      <c r="U38" s="107">
        <v>8610</v>
      </c>
      <c r="V38" s="107">
        <v>509</v>
      </c>
      <c r="W38" s="107">
        <v>99</v>
      </c>
      <c r="X38" s="107">
        <v>2021</v>
      </c>
      <c r="Y38" s="107">
        <v>334</v>
      </c>
      <c r="Z38" s="107">
        <v>0</v>
      </c>
      <c r="AA38" s="206" t="s">
        <v>127</v>
      </c>
      <c r="AB38" s="206" t="s">
        <v>332</v>
      </c>
      <c r="AC38" s="107">
        <f t="shared" si="1"/>
        <v>1</v>
      </c>
    </row>
    <row r="39" spans="1:29">
      <c r="A39" s="206">
        <v>2022</v>
      </c>
      <c r="B39" s="206">
        <v>163</v>
      </c>
      <c r="C39" s="206" t="s">
        <v>264</v>
      </c>
      <c r="D39" s="207" t="s">
        <v>333</v>
      </c>
      <c r="E39" s="207" t="s">
        <v>115</v>
      </c>
      <c r="F39" s="207" t="s">
        <v>127</v>
      </c>
      <c r="G39" s="208">
        <v>369.7</v>
      </c>
      <c r="H39" s="208">
        <v>66.67</v>
      </c>
      <c r="I39" s="206" t="s">
        <v>119</v>
      </c>
      <c r="J39" s="208">
        <f t="shared" si="0"/>
        <v>303.02999999999997</v>
      </c>
      <c r="K39" s="206" t="s">
        <v>334</v>
      </c>
      <c r="L39" s="206" t="s">
        <v>121</v>
      </c>
      <c r="M39" s="206" t="s">
        <v>335</v>
      </c>
      <c r="N39" s="206" t="s">
        <v>264</v>
      </c>
      <c r="O39" s="207" t="s">
        <v>328</v>
      </c>
      <c r="P39" s="206" t="s">
        <v>329</v>
      </c>
      <c r="Q39" s="206" t="s">
        <v>330</v>
      </c>
      <c r="R39" s="206" t="s">
        <v>125</v>
      </c>
      <c r="S39" s="206" t="s">
        <v>125</v>
      </c>
      <c r="T39" s="107" t="s">
        <v>336</v>
      </c>
      <c r="U39" s="107">
        <v>2890</v>
      </c>
      <c r="V39" s="107">
        <v>232</v>
      </c>
      <c r="W39" s="107">
        <v>99</v>
      </c>
      <c r="X39" s="107">
        <v>2022</v>
      </c>
      <c r="Y39" s="107">
        <v>335</v>
      </c>
      <c r="Z39" s="107">
        <v>0</v>
      </c>
      <c r="AA39" s="206" t="s">
        <v>127</v>
      </c>
      <c r="AB39" s="206" t="s">
        <v>337</v>
      </c>
      <c r="AC39" s="107">
        <f t="shared" si="1"/>
        <v>0</v>
      </c>
    </row>
    <row r="40" spans="1:29">
      <c r="A40" s="206">
        <v>2022</v>
      </c>
      <c r="B40" s="206">
        <v>164</v>
      </c>
      <c r="C40" s="206" t="s">
        <v>264</v>
      </c>
      <c r="D40" s="207" t="s">
        <v>338</v>
      </c>
      <c r="E40" s="207" t="s">
        <v>115</v>
      </c>
      <c r="F40" s="207" t="s">
        <v>127</v>
      </c>
      <c r="G40" s="208">
        <v>35.4</v>
      </c>
      <c r="H40" s="208">
        <v>6.38</v>
      </c>
      <c r="I40" s="206" t="s">
        <v>119</v>
      </c>
      <c r="J40" s="208">
        <f t="shared" si="0"/>
        <v>29.02</v>
      </c>
      <c r="K40" s="206" t="s">
        <v>334</v>
      </c>
      <c r="L40" s="206" t="s">
        <v>121</v>
      </c>
      <c r="M40" s="206" t="s">
        <v>339</v>
      </c>
      <c r="N40" s="206" t="s">
        <v>264</v>
      </c>
      <c r="O40" s="207" t="s">
        <v>328</v>
      </c>
      <c r="P40" s="206" t="s">
        <v>329</v>
      </c>
      <c r="Q40" s="206" t="s">
        <v>330</v>
      </c>
      <c r="R40" s="206" t="s">
        <v>125</v>
      </c>
      <c r="S40" s="206" t="s">
        <v>125</v>
      </c>
      <c r="T40" s="107" t="s">
        <v>336</v>
      </c>
      <c r="U40" s="107">
        <v>2890</v>
      </c>
      <c r="V40" s="107">
        <v>232</v>
      </c>
      <c r="W40" s="107">
        <v>99</v>
      </c>
      <c r="X40" s="107">
        <v>2022</v>
      </c>
      <c r="Y40" s="107">
        <v>336</v>
      </c>
      <c r="Z40" s="107">
        <v>0</v>
      </c>
      <c r="AA40" s="206" t="s">
        <v>127</v>
      </c>
      <c r="AB40" s="206" t="s">
        <v>337</v>
      </c>
      <c r="AC40" s="107">
        <f t="shared" si="1"/>
        <v>0</v>
      </c>
    </row>
    <row r="41" spans="1:29">
      <c r="A41" s="206">
        <v>2019</v>
      </c>
      <c r="B41" s="206">
        <v>21</v>
      </c>
      <c r="C41" s="206" t="s">
        <v>340</v>
      </c>
      <c r="D41" s="207" t="s">
        <v>341</v>
      </c>
      <c r="E41" s="207" t="s">
        <v>276</v>
      </c>
      <c r="F41" s="207" t="s">
        <v>342</v>
      </c>
      <c r="G41" s="208">
        <v>475.8</v>
      </c>
      <c r="H41" s="208">
        <v>85.8</v>
      </c>
      <c r="I41" s="206" t="s">
        <v>119</v>
      </c>
      <c r="J41" s="208">
        <f t="shared" si="0"/>
        <v>390</v>
      </c>
      <c r="K41" s="206" t="s">
        <v>343</v>
      </c>
      <c r="L41" s="206" t="s">
        <v>154</v>
      </c>
      <c r="M41" s="206" t="s">
        <v>344</v>
      </c>
      <c r="N41" s="206" t="s">
        <v>345</v>
      </c>
      <c r="O41" s="207" t="s">
        <v>346</v>
      </c>
      <c r="P41" s="206" t="s">
        <v>127</v>
      </c>
      <c r="Q41" s="206" t="s">
        <v>127</v>
      </c>
      <c r="R41" s="206" t="s">
        <v>125</v>
      </c>
      <c r="S41" s="206" t="s">
        <v>125</v>
      </c>
      <c r="T41" s="107" t="s">
        <v>127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206" t="s">
        <v>127</v>
      </c>
      <c r="AB41" s="206" t="s">
        <v>279</v>
      </c>
      <c r="AC41" s="107">
        <f t="shared" si="1"/>
        <v>1</v>
      </c>
    </row>
    <row r="42" spans="1:29">
      <c r="A42" s="206">
        <v>2020</v>
      </c>
      <c r="B42" s="206">
        <v>33</v>
      </c>
      <c r="C42" s="206" t="s">
        <v>347</v>
      </c>
      <c r="D42" s="207" t="s">
        <v>348</v>
      </c>
      <c r="E42" s="207" t="s">
        <v>347</v>
      </c>
      <c r="F42" s="207" t="s">
        <v>349</v>
      </c>
      <c r="G42" s="208">
        <v>43404.57</v>
      </c>
      <c r="H42" s="208">
        <v>7827.05</v>
      </c>
      <c r="I42" s="206" t="s">
        <v>119</v>
      </c>
      <c r="J42" s="208">
        <f t="shared" si="0"/>
        <v>35577.519999999997</v>
      </c>
      <c r="K42" s="206" t="s">
        <v>350</v>
      </c>
      <c r="L42" s="206" t="s">
        <v>247</v>
      </c>
      <c r="M42" s="206" t="s">
        <v>351</v>
      </c>
      <c r="N42" s="206" t="s">
        <v>347</v>
      </c>
      <c r="O42" s="207" t="s">
        <v>352</v>
      </c>
      <c r="P42" s="206" t="s">
        <v>353</v>
      </c>
      <c r="Q42" s="206" t="s">
        <v>127</v>
      </c>
      <c r="R42" s="206" t="s">
        <v>125</v>
      </c>
      <c r="S42" s="206" t="s">
        <v>125</v>
      </c>
      <c r="T42" s="107" t="s">
        <v>127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206" t="s">
        <v>127</v>
      </c>
      <c r="AB42" s="206" t="s">
        <v>354</v>
      </c>
      <c r="AC42" s="107">
        <f t="shared" si="1"/>
        <v>1</v>
      </c>
    </row>
    <row r="43" spans="1:29">
      <c r="A43" s="206">
        <v>2022</v>
      </c>
      <c r="B43" s="206">
        <v>25</v>
      </c>
      <c r="C43" s="206" t="s">
        <v>355</v>
      </c>
      <c r="D43" s="207" t="s">
        <v>356</v>
      </c>
      <c r="E43" s="207" t="s">
        <v>357</v>
      </c>
      <c r="F43" s="207" t="s">
        <v>358</v>
      </c>
      <c r="G43" s="208">
        <v>87127.91</v>
      </c>
      <c r="H43" s="208">
        <v>7920.72</v>
      </c>
      <c r="I43" s="206" t="s">
        <v>119</v>
      </c>
      <c r="J43" s="208">
        <f t="shared" ref="J43:J74" si="2">IF(I43="SI",G43-H43,G43)</f>
        <v>79207.19</v>
      </c>
      <c r="K43" s="206" t="s">
        <v>127</v>
      </c>
      <c r="L43" s="206" t="s">
        <v>121</v>
      </c>
      <c r="M43" s="206" t="s">
        <v>359</v>
      </c>
      <c r="N43" s="206" t="s">
        <v>360</v>
      </c>
      <c r="O43" s="207" t="s">
        <v>352</v>
      </c>
      <c r="P43" s="206" t="s">
        <v>353</v>
      </c>
      <c r="Q43" s="206" t="s">
        <v>127</v>
      </c>
      <c r="R43" s="206" t="s">
        <v>125</v>
      </c>
      <c r="S43" s="206" t="s">
        <v>125</v>
      </c>
      <c r="T43" s="107" t="s">
        <v>361</v>
      </c>
      <c r="U43" s="107">
        <v>8630</v>
      </c>
      <c r="V43" s="107">
        <v>511</v>
      </c>
      <c r="W43" s="107">
        <v>99</v>
      </c>
      <c r="X43" s="107">
        <v>2021</v>
      </c>
      <c r="Y43" s="107">
        <v>180</v>
      </c>
      <c r="Z43" s="107">
        <v>0</v>
      </c>
      <c r="AA43" s="206" t="s">
        <v>127</v>
      </c>
      <c r="AB43" s="206" t="s">
        <v>362</v>
      </c>
      <c r="AC43" s="107">
        <f t="shared" ref="AC43:AC71" si="3">IF(O43=O42,0,1)</f>
        <v>0</v>
      </c>
    </row>
    <row r="44" spans="1:29">
      <c r="A44" s="206">
        <v>2022</v>
      </c>
      <c r="B44" s="206">
        <v>119</v>
      </c>
      <c r="C44" s="206" t="s">
        <v>363</v>
      </c>
      <c r="D44" s="207" t="s">
        <v>364</v>
      </c>
      <c r="E44" s="207" t="s">
        <v>365</v>
      </c>
      <c r="F44" s="207" t="s">
        <v>366</v>
      </c>
      <c r="G44" s="208">
        <v>76653.37</v>
      </c>
      <c r="H44" s="208">
        <v>13822.74</v>
      </c>
      <c r="I44" s="206" t="s">
        <v>119</v>
      </c>
      <c r="J44" s="208">
        <f t="shared" si="2"/>
        <v>62830.63</v>
      </c>
      <c r="K44" s="206" t="s">
        <v>367</v>
      </c>
      <c r="L44" s="206" t="s">
        <v>121</v>
      </c>
      <c r="M44" s="206" t="s">
        <v>368</v>
      </c>
      <c r="N44" s="206" t="s">
        <v>365</v>
      </c>
      <c r="O44" s="207" t="s">
        <v>352</v>
      </c>
      <c r="P44" s="206" t="s">
        <v>353</v>
      </c>
      <c r="Q44" s="206" t="s">
        <v>127</v>
      </c>
      <c r="R44" s="206" t="s">
        <v>125</v>
      </c>
      <c r="S44" s="206" t="s">
        <v>125</v>
      </c>
      <c r="T44" s="107" t="s">
        <v>331</v>
      </c>
      <c r="U44" s="107">
        <v>8610</v>
      </c>
      <c r="V44" s="107">
        <v>515</v>
      </c>
      <c r="W44" s="107">
        <v>99</v>
      </c>
      <c r="X44" s="107">
        <v>2022</v>
      </c>
      <c r="Y44" s="107">
        <v>269</v>
      </c>
      <c r="Z44" s="107">
        <v>0</v>
      </c>
      <c r="AA44" s="206" t="s">
        <v>127</v>
      </c>
      <c r="AB44" s="206" t="s">
        <v>369</v>
      </c>
      <c r="AC44" s="107">
        <f t="shared" si="3"/>
        <v>0</v>
      </c>
    </row>
    <row r="45" spans="1:29">
      <c r="A45" s="206">
        <v>2019</v>
      </c>
      <c r="B45" s="206">
        <v>74</v>
      </c>
      <c r="C45" s="206" t="s">
        <v>203</v>
      </c>
      <c r="D45" s="207" t="s">
        <v>370</v>
      </c>
      <c r="E45" s="207" t="s">
        <v>371</v>
      </c>
      <c r="F45" s="207" t="s">
        <v>372</v>
      </c>
      <c r="G45" s="208">
        <v>405.65</v>
      </c>
      <c r="H45" s="208">
        <v>73.150000000000006</v>
      </c>
      <c r="I45" s="206" t="s">
        <v>119</v>
      </c>
      <c r="J45" s="208">
        <f t="shared" si="2"/>
        <v>332.5</v>
      </c>
      <c r="K45" s="206" t="s">
        <v>127</v>
      </c>
      <c r="L45" s="206" t="s">
        <v>154</v>
      </c>
      <c r="M45" s="206" t="s">
        <v>373</v>
      </c>
      <c r="N45" s="206" t="s">
        <v>374</v>
      </c>
      <c r="O45" s="207" t="s">
        <v>375</v>
      </c>
      <c r="P45" s="206" t="s">
        <v>127</v>
      </c>
      <c r="Q45" s="206" t="s">
        <v>127</v>
      </c>
      <c r="R45" s="206" t="s">
        <v>125</v>
      </c>
      <c r="S45" s="206" t="s">
        <v>125</v>
      </c>
      <c r="T45" s="107" t="s">
        <v>376</v>
      </c>
      <c r="U45" s="107">
        <v>580</v>
      </c>
      <c r="V45" s="107">
        <v>19</v>
      </c>
      <c r="W45" s="107">
        <v>99</v>
      </c>
      <c r="X45" s="107">
        <v>2018</v>
      </c>
      <c r="Y45" s="107">
        <v>120</v>
      </c>
      <c r="Z45" s="107">
        <v>0</v>
      </c>
      <c r="AA45" s="206" t="s">
        <v>127</v>
      </c>
      <c r="AB45" s="206" t="s">
        <v>377</v>
      </c>
      <c r="AC45" s="107">
        <f t="shared" si="3"/>
        <v>1</v>
      </c>
    </row>
    <row r="46" spans="1:29">
      <c r="A46" s="206">
        <v>2019</v>
      </c>
      <c r="B46" s="206">
        <v>104</v>
      </c>
      <c r="C46" s="206" t="s">
        <v>210</v>
      </c>
      <c r="D46" s="207" t="s">
        <v>378</v>
      </c>
      <c r="E46" s="207" t="s">
        <v>217</v>
      </c>
      <c r="F46" s="207" t="s">
        <v>379</v>
      </c>
      <c r="G46" s="208">
        <v>1220</v>
      </c>
      <c r="H46" s="208">
        <v>220</v>
      </c>
      <c r="I46" s="206" t="s">
        <v>119</v>
      </c>
      <c r="J46" s="208">
        <f t="shared" si="2"/>
        <v>1000</v>
      </c>
      <c r="K46" s="206" t="s">
        <v>127</v>
      </c>
      <c r="L46" s="206" t="s">
        <v>154</v>
      </c>
      <c r="M46" s="206" t="s">
        <v>380</v>
      </c>
      <c r="N46" s="206" t="s">
        <v>220</v>
      </c>
      <c r="O46" s="207" t="s">
        <v>375</v>
      </c>
      <c r="P46" s="206" t="s">
        <v>127</v>
      </c>
      <c r="Q46" s="206" t="s">
        <v>127</v>
      </c>
      <c r="R46" s="206" t="s">
        <v>125</v>
      </c>
      <c r="S46" s="206" t="s">
        <v>125</v>
      </c>
      <c r="T46" s="107" t="s">
        <v>127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206" t="s">
        <v>127</v>
      </c>
      <c r="AB46" s="206" t="s">
        <v>217</v>
      </c>
      <c r="AC46" s="107">
        <f t="shared" si="3"/>
        <v>0</v>
      </c>
    </row>
    <row r="47" spans="1:29">
      <c r="A47" s="206">
        <v>2020</v>
      </c>
      <c r="B47" s="206">
        <v>74</v>
      </c>
      <c r="C47" s="206" t="s">
        <v>381</v>
      </c>
      <c r="D47" s="207" t="s">
        <v>382</v>
      </c>
      <c r="E47" s="207" t="s">
        <v>383</v>
      </c>
      <c r="F47" s="207" t="s">
        <v>127</v>
      </c>
      <c r="G47" s="208">
        <v>1220</v>
      </c>
      <c r="H47" s="208">
        <v>220</v>
      </c>
      <c r="I47" s="206" t="s">
        <v>119</v>
      </c>
      <c r="J47" s="208">
        <f t="shared" si="2"/>
        <v>1000</v>
      </c>
      <c r="K47" s="206" t="s">
        <v>127</v>
      </c>
      <c r="L47" s="206" t="s">
        <v>247</v>
      </c>
      <c r="M47" s="206" t="s">
        <v>384</v>
      </c>
      <c r="N47" s="206" t="s">
        <v>385</v>
      </c>
      <c r="O47" s="207" t="s">
        <v>375</v>
      </c>
      <c r="P47" s="206" t="s">
        <v>127</v>
      </c>
      <c r="Q47" s="206" t="s">
        <v>127</v>
      </c>
      <c r="R47" s="206" t="s">
        <v>125</v>
      </c>
      <c r="S47" s="206" t="s">
        <v>125</v>
      </c>
      <c r="T47" s="107" t="s">
        <v>126</v>
      </c>
      <c r="U47" s="107">
        <v>20</v>
      </c>
      <c r="V47" s="107">
        <v>16</v>
      </c>
      <c r="W47" s="107">
        <v>1</v>
      </c>
      <c r="X47" s="107">
        <v>2020</v>
      </c>
      <c r="Y47" s="107">
        <v>205</v>
      </c>
      <c r="Z47" s="107">
        <v>0</v>
      </c>
      <c r="AA47" s="206" t="s">
        <v>127</v>
      </c>
      <c r="AB47" s="206" t="s">
        <v>386</v>
      </c>
      <c r="AC47" s="107">
        <f t="shared" si="3"/>
        <v>0</v>
      </c>
    </row>
    <row r="48" spans="1:29">
      <c r="A48" s="206">
        <v>2022</v>
      </c>
      <c r="B48" s="206">
        <v>162</v>
      </c>
      <c r="C48" s="206" t="s">
        <v>264</v>
      </c>
      <c r="D48" s="207" t="s">
        <v>387</v>
      </c>
      <c r="E48" s="207" t="s">
        <v>388</v>
      </c>
      <c r="F48" s="207" t="s">
        <v>127</v>
      </c>
      <c r="G48" s="208">
        <v>14948.37</v>
      </c>
      <c r="H48" s="208">
        <v>2695.61</v>
      </c>
      <c r="I48" s="206" t="s">
        <v>119</v>
      </c>
      <c r="J48" s="208">
        <f t="shared" si="2"/>
        <v>12252.76</v>
      </c>
      <c r="K48" s="206" t="s">
        <v>325</v>
      </c>
      <c r="L48" s="206" t="s">
        <v>121</v>
      </c>
      <c r="M48" s="206" t="s">
        <v>389</v>
      </c>
      <c r="N48" s="206" t="s">
        <v>390</v>
      </c>
      <c r="O48" s="207" t="s">
        <v>391</v>
      </c>
      <c r="P48" s="206" t="s">
        <v>392</v>
      </c>
      <c r="Q48" s="206" t="s">
        <v>392</v>
      </c>
      <c r="R48" s="206" t="s">
        <v>125</v>
      </c>
      <c r="S48" s="206" t="s">
        <v>125</v>
      </c>
      <c r="T48" s="107" t="s">
        <v>331</v>
      </c>
      <c r="U48" s="107">
        <v>8610</v>
      </c>
      <c r="V48" s="107">
        <v>509</v>
      </c>
      <c r="W48" s="107">
        <v>99</v>
      </c>
      <c r="X48" s="107">
        <v>2021</v>
      </c>
      <c r="Y48" s="107">
        <v>335</v>
      </c>
      <c r="Z48" s="107">
        <v>0</v>
      </c>
      <c r="AA48" s="206" t="s">
        <v>127</v>
      </c>
      <c r="AB48" s="206" t="s">
        <v>393</v>
      </c>
      <c r="AC48" s="107">
        <f t="shared" si="3"/>
        <v>1</v>
      </c>
    </row>
    <row r="49" spans="1:29">
      <c r="A49" s="206">
        <v>2019</v>
      </c>
      <c r="B49" s="206">
        <v>9</v>
      </c>
      <c r="C49" s="206" t="s">
        <v>309</v>
      </c>
      <c r="D49" s="207" t="s">
        <v>394</v>
      </c>
      <c r="E49" s="207" t="s">
        <v>395</v>
      </c>
      <c r="F49" s="207" t="s">
        <v>396</v>
      </c>
      <c r="G49" s="208">
        <v>73.2</v>
      </c>
      <c r="H49" s="208">
        <v>13.2</v>
      </c>
      <c r="I49" s="206" t="s">
        <v>119</v>
      </c>
      <c r="J49" s="208">
        <f t="shared" si="2"/>
        <v>60</v>
      </c>
      <c r="K49" s="206" t="s">
        <v>397</v>
      </c>
      <c r="L49" s="206" t="s">
        <v>313</v>
      </c>
      <c r="M49" s="206" t="s">
        <v>398</v>
      </c>
      <c r="N49" s="206" t="s">
        <v>399</v>
      </c>
      <c r="O49" s="207" t="s">
        <v>400</v>
      </c>
      <c r="P49" s="206" t="s">
        <v>401</v>
      </c>
      <c r="Q49" s="206" t="s">
        <v>402</v>
      </c>
      <c r="R49" s="206" t="s">
        <v>125</v>
      </c>
      <c r="S49" s="206" t="s">
        <v>125</v>
      </c>
      <c r="T49" s="107" t="s">
        <v>127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206" t="s">
        <v>127</v>
      </c>
      <c r="AB49" s="206" t="s">
        <v>403</v>
      </c>
      <c r="AC49" s="107">
        <f t="shared" si="3"/>
        <v>1</v>
      </c>
    </row>
    <row r="50" spans="1:29">
      <c r="A50" s="206">
        <v>2019</v>
      </c>
      <c r="B50" s="206">
        <v>10</v>
      </c>
      <c r="C50" s="206" t="s">
        <v>309</v>
      </c>
      <c r="D50" s="207" t="s">
        <v>404</v>
      </c>
      <c r="E50" s="207" t="s">
        <v>405</v>
      </c>
      <c r="F50" s="207" t="s">
        <v>406</v>
      </c>
      <c r="G50" s="208">
        <v>-24.4</v>
      </c>
      <c r="H50" s="208">
        <v>-4.4000000000000004</v>
      </c>
      <c r="I50" s="206" t="s">
        <v>119</v>
      </c>
      <c r="J50" s="208">
        <f t="shared" si="2"/>
        <v>-20</v>
      </c>
      <c r="K50" s="206" t="s">
        <v>397</v>
      </c>
      <c r="L50" s="206" t="s">
        <v>313</v>
      </c>
      <c r="M50" s="206" t="s">
        <v>407</v>
      </c>
      <c r="N50" s="206" t="s">
        <v>408</v>
      </c>
      <c r="O50" s="207" t="s">
        <v>400</v>
      </c>
      <c r="P50" s="206" t="s">
        <v>401</v>
      </c>
      <c r="Q50" s="206" t="s">
        <v>402</v>
      </c>
      <c r="R50" s="206" t="s">
        <v>125</v>
      </c>
      <c r="S50" s="206" t="s">
        <v>125</v>
      </c>
      <c r="T50" s="107" t="s">
        <v>127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206" t="s">
        <v>127</v>
      </c>
      <c r="AB50" s="206" t="s">
        <v>409</v>
      </c>
      <c r="AC50" s="107">
        <f t="shared" si="3"/>
        <v>0</v>
      </c>
    </row>
    <row r="51" spans="1:29">
      <c r="A51" s="206">
        <v>2022</v>
      </c>
      <c r="B51" s="206">
        <v>157</v>
      </c>
      <c r="C51" s="206" t="s">
        <v>115</v>
      </c>
      <c r="D51" s="207" t="s">
        <v>410</v>
      </c>
      <c r="E51" s="207" t="s">
        <v>411</v>
      </c>
      <c r="F51" s="207" t="s">
        <v>412</v>
      </c>
      <c r="G51" s="208">
        <v>1708</v>
      </c>
      <c r="H51" s="208">
        <v>308</v>
      </c>
      <c r="I51" s="206" t="s">
        <v>119</v>
      </c>
      <c r="J51" s="208">
        <f t="shared" si="2"/>
        <v>1400</v>
      </c>
      <c r="K51" s="206" t="s">
        <v>413</v>
      </c>
      <c r="L51" s="206" t="s">
        <v>121</v>
      </c>
      <c r="M51" s="206" t="s">
        <v>414</v>
      </c>
      <c r="N51" s="206" t="s">
        <v>415</v>
      </c>
      <c r="O51" s="207" t="s">
        <v>416</v>
      </c>
      <c r="P51" s="206" t="s">
        <v>417</v>
      </c>
      <c r="Q51" s="206" t="s">
        <v>418</v>
      </c>
      <c r="R51" s="206" t="s">
        <v>125</v>
      </c>
      <c r="S51" s="206" t="s">
        <v>125</v>
      </c>
      <c r="T51" s="107" t="s">
        <v>419</v>
      </c>
      <c r="U51" s="107">
        <v>140</v>
      </c>
      <c r="V51" s="107">
        <v>69</v>
      </c>
      <c r="W51" s="107">
        <v>99</v>
      </c>
      <c r="X51" s="107">
        <v>2022</v>
      </c>
      <c r="Y51" s="107">
        <v>284</v>
      </c>
      <c r="Z51" s="107">
        <v>0</v>
      </c>
      <c r="AA51" s="206" t="s">
        <v>127</v>
      </c>
      <c r="AB51" s="206" t="s">
        <v>420</v>
      </c>
      <c r="AC51" s="107">
        <f t="shared" si="3"/>
        <v>1</v>
      </c>
    </row>
    <row r="52" spans="1:29">
      <c r="A52" s="206">
        <v>2019</v>
      </c>
      <c r="B52" s="206">
        <v>89</v>
      </c>
      <c r="C52" s="206" t="s">
        <v>308</v>
      </c>
      <c r="D52" s="207" t="s">
        <v>421</v>
      </c>
      <c r="E52" s="207" t="s">
        <v>422</v>
      </c>
      <c r="F52" s="207" t="s">
        <v>423</v>
      </c>
      <c r="G52" s="208">
        <v>2550.75</v>
      </c>
      <c r="H52" s="208">
        <v>459.97</v>
      </c>
      <c r="I52" s="206" t="s">
        <v>119</v>
      </c>
      <c r="J52" s="208">
        <f t="shared" si="2"/>
        <v>2090.7799999999997</v>
      </c>
      <c r="K52" s="206" t="s">
        <v>424</v>
      </c>
      <c r="L52" s="206" t="s">
        <v>154</v>
      </c>
      <c r="M52" s="206" t="s">
        <v>425</v>
      </c>
      <c r="N52" s="206" t="s">
        <v>426</v>
      </c>
      <c r="O52" s="207" t="s">
        <v>427</v>
      </c>
      <c r="P52" s="206" t="s">
        <v>428</v>
      </c>
      <c r="Q52" s="206" t="s">
        <v>428</v>
      </c>
      <c r="R52" s="206" t="s">
        <v>306</v>
      </c>
      <c r="S52" s="206" t="s">
        <v>307</v>
      </c>
      <c r="T52" s="107" t="s">
        <v>127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206" t="s">
        <v>127</v>
      </c>
      <c r="AB52" s="206" t="s">
        <v>429</v>
      </c>
      <c r="AC52" s="107">
        <f t="shared" si="3"/>
        <v>1</v>
      </c>
    </row>
    <row r="53" spans="1:29">
      <c r="A53" s="206">
        <v>2021</v>
      </c>
      <c r="B53" s="206">
        <v>1</v>
      </c>
      <c r="C53" s="206" t="s">
        <v>430</v>
      </c>
      <c r="D53" s="207" t="s">
        <v>431</v>
      </c>
      <c r="E53" s="207" t="s">
        <v>432</v>
      </c>
      <c r="F53" s="207" t="s">
        <v>433</v>
      </c>
      <c r="G53" s="208">
        <v>4026</v>
      </c>
      <c r="H53" s="208">
        <v>726</v>
      </c>
      <c r="I53" s="206" t="s">
        <v>119</v>
      </c>
      <c r="J53" s="208">
        <f t="shared" si="2"/>
        <v>3300</v>
      </c>
      <c r="K53" s="206" t="s">
        <v>434</v>
      </c>
      <c r="L53" s="206" t="s">
        <v>141</v>
      </c>
      <c r="M53" s="206" t="s">
        <v>435</v>
      </c>
      <c r="N53" s="206" t="s">
        <v>436</v>
      </c>
      <c r="O53" s="207" t="s">
        <v>427</v>
      </c>
      <c r="P53" s="206" t="s">
        <v>428</v>
      </c>
      <c r="Q53" s="206" t="s">
        <v>428</v>
      </c>
      <c r="R53" s="206" t="s">
        <v>125</v>
      </c>
      <c r="S53" s="206" t="s">
        <v>125</v>
      </c>
      <c r="T53" s="107" t="s">
        <v>127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206" t="s">
        <v>127</v>
      </c>
      <c r="AB53" s="206" t="s">
        <v>437</v>
      </c>
      <c r="AC53" s="107">
        <f t="shared" si="3"/>
        <v>0</v>
      </c>
    </row>
    <row r="54" spans="1:29">
      <c r="A54" s="206">
        <v>2022</v>
      </c>
      <c r="B54" s="206">
        <v>31</v>
      </c>
      <c r="C54" s="206" t="s">
        <v>438</v>
      </c>
      <c r="D54" s="207" t="s">
        <v>421</v>
      </c>
      <c r="E54" s="207" t="s">
        <v>439</v>
      </c>
      <c r="F54" s="207" t="s">
        <v>440</v>
      </c>
      <c r="G54" s="208">
        <v>19407.03</v>
      </c>
      <c r="H54" s="208">
        <v>1764.28</v>
      </c>
      <c r="I54" s="206" t="s">
        <v>119</v>
      </c>
      <c r="J54" s="208">
        <f t="shared" si="2"/>
        <v>17642.75</v>
      </c>
      <c r="K54" s="206" t="s">
        <v>127</v>
      </c>
      <c r="L54" s="206" t="s">
        <v>121</v>
      </c>
      <c r="M54" s="206" t="s">
        <v>441</v>
      </c>
      <c r="N54" s="206" t="s">
        <v>442</v>
      </c>
      <c r="O54" s="207" t="s">
        <v>443</v>
      </c>
      <c r="P54" s="206" t="s">
        <v>428</v>
      </c>
      <c r="Q54" s="206" t="s">
        <v>428</v>
      </c>
      <c r="R54" s="206" t="s">
        <v>125</v>
      </c>
      <c r="S54" s="206" t="s">
        <v>125</v>
      </c>
      <c r="T54" s="107" t="s">
        <v>444</v>
      </c>
      <c r="U54" s="107">
        <v>8540</v>
      </c>
      <c r="V54" s="107">
        <v>516</v>
      </c>
      <c r="W54" s="107">
        <v>99</v>
      </c>
      <c r="X54" s="107">
        <v>2021</v>
      </c>
      <c r="Y54" s="107">
        <v>276</v>
      </c>
      <c r="Z54" s="107">
        <v>0</v>
      </c>
      <c r="AA54" s="206" t="s">
        <v>127</v>
      </c>
      <c r="AB54" s="206" t="s">
        <v>445</v>
      </c>
      <c r="AC54" s="107">
        <f t="shared" si="3"/>
        <v>1</v>
      </c>
    </row>
    <row r="55" spans="1:29">
      <c r="A55" s="206">
        <v>2019</v>
      </c>
      <c r="B55" s="206">
        <v>79</v>
      </c>
      <c r="C55" s="206" t="s">
        <v>203</v>
      </c>
      <c r="D55" s="207" t="s">
        <v>446</v>
      </c>
      <c r="E55" s="207" t="s">
        <v>447</v>
      </c>
      <c r="F55" s="207" t="s">
        <v>448</v>
      </c>
      <c r="G55" s="208">
        <v>500</v>
      </c>
      <c r="H55" s="208">
        <v>0</v>
      </c>
      <c r="I55" s="206" t="s">
        <v>119</v>
      </c>
      <c r="J55" s="208">
        <f t="shared" si="2"/>
        <v>500</v>
      </c>
      <c r="K55" s="206" t="s">
        <v>127</v>
      </c>
      <c r="L55" s="206" t="s">
        <v>154</v>
      </c>
      <c r="M55" s="206" t="s">
        <v>449</v>
      </c>
      <c r="N55" s="107"/>
      <c r="O55" s="207" t="s">
        <v>450</v>
      </c>
      <c r="P55" s="206" t="s">
        <v>451</v>
      </c>
      <c r="Q55" s="206" t="s">
        <v>452</v>
      </c>
      <c r="R55" s="206" t="s">
        <v>125</v>
      </c>
      <c r="S55" s="206" t="s">
        <v>125</v>
      </c>
      <c r="T55" s="107" t="s">
        <v>453</v>
      </c>
      <c r="U55" s="107">
        <v>250</v>
      </c>
      <c r="V55" s="107">
        <v>20</v>
      </c>
      <c r="W55" s="107">
        <v>99</v>
      </c>
      <c r="X55" s="107">
        <v>2019</v>
      </c>
      <c r="Y55" s="107">
        <v>217</v>
      </c>
      <c r="Z55" s="107">
        <v>0</v>
      </c>
      <c r="AA55" s="206" t="s">
        <v>127</v>
      </c>
      <c r="AB55" s="206" t="s">
        <v>454</v>
      </c>
      <c r="AC55" s="107">
        <f t="shared" si="3"/>
        <v>1</v>
      </c>
    </row>
    <row r="56" spans="1:29">
      <c r="A56" s="206">
        <v>2019</v>
      </c>
      <c r="B56" s="206">
        <v>79</v>
      </c>
      <c r="C56" s="206" t="s">
        <v>203</v>
      </c>
      <c r="D56" s="207" t="s">
        <v>446</v>
      </c>
      <c r="E56" s="207" t="s">
        <v>447</v>
      </c>
      <c r="F56" s="207" t="s">
        <v>448</v>
      </c>
      <c r="G56" s="208">
        <v>110</v>
      </c>
      <c r="H56" s="208">
        <v>110</v>
      </c>
      <c r="I56" s="206" t="s">
        <v>119</v>
      </c>
      <c r="J56" s="208">
        <f t="shared" si="2"/>
        <v>0</v>
      </c>
      <c r="K56" s="206" t="s">
        <v>127</v>
      </c>
      <c r="L56" s="206" t="s">
        <v>154</v>
      </c>
      <c r="M56" s="206" t="s">
        <v>449</v>
      </c>
      <c r="N56" s="107"/>
      <c r="O56" s="207" t="s">
        <v>450</v>
      </c>
      <c r="P56" s="206" t="s">
        <v>451</v>
      </c>
      <c r="Q56" s="206" t="s">
        <v>452</v>
      </c>
      <c r="R56" s="206" t="s">
        <v>125</v>
      </c>
      <c r="S56" s="206" t="s">
        <v>125</v>
      </c>
      <c r="T56" s="107" t="s">
        <v>453</v>
      </c>
      <c r="U56" s="107">
        <v>250</v>
      </c>
      <c r="V56" s="107">
        <v>20</v>
      </c>
      <c r="W56" s="107">
        <v>99</v>
      </c>
      <c r="X56" s="107">
        <v>2019</v>
      </c>
      <c r="Y56" s="107">
        <v>217</v>
      </c>
      <c r="Z56" s="107">
        <v>0</v>
      </c>
      <c r="AA56" s="206" t="s">
        <v>127</v>
      </c>
      <c r="AB56" s="206" t="s">
        <v>454</v>
      </c>
      <c r="AC56" s="107">
        <f t="shared" si="3"/>
        <v>0</v>
      </c>
    </row>
    <row r="57" spans="1:29">
      <c r="A57" s="206">
        <v>2020</v>
      </c>
      <c r="B57" s="206">
        <v>34</v>
      </c>
      <c r="C57" s="206" t="s">
        <v>347</v>
      </c>
      <c r="D57" s="207" t="s">
        <v>455</v>
      </c>
      <c r="E57" s="207" t="s">
        <v>212</v>
      </c>
      <c r="F57" s="207" t="s">
        <v>456</v>
      </c>
      <c r="G57" s="208">
        <v>630</v>
      </c>
      <c r="H57" s="208">
        <v>0</v>
      </c>
      <c r="I57" s="206" t="s">
        <v>119</v>
      </c>
      <c r="J57" s="208">
        <f t="shared" si="2"/>
        <v>630</v>
      </c>
      <c r="K57" s="206" t="s">
        <v>127</v>
      </c>
      <c r="L57" s="206" t="s">
        <v>154</v>
      </c>
      <c r="M57" s="206" t="s">
        <v>457</v>
      </c>
      <c r="N57" s="107"/>
      <c r="O57" s="207" t="s">
        <v>450</v>
      </c>
      <c r="P57" s="206" t="s">
        <v>451</v>
      </c>
      <c r="Q57" s="206" t="s">
        <v>452</v>
      </c>
      <c r="R57" s="206" t="s">
        <v>125</v>
      </c>
      <c r="S57" s="206" t="s">
        <v>125</v>
      </c>
      <c r="T57" s="107" t="s">
        <v>419</v>
      </c>
      <c r="U57" s="107">
        <v>140</v>
      </c>
      <c r="V57" s="107">
        <v>26</v>
      </c>
      <c r="W57" s="107">
        <v>99</v>
      </c>
      <c r="X57" s="107">
        <v>2019</v>
      </c>
      <c r="Y57" s="107">
        <v>481</v>
      </c>
      <c r="Z57" s="107">
        <v>0</v>
      </c>
      <c r="AA57" s="206" t="s">
        <v>127</v>
      </c>
      <c r="AB57" s="206" t="s">
        <v>458</v>
      </c>
      <c r="AC57" s="107">
        <f t="shared" si="3"/>
        <v>0</v>
      </c>
    </row>
    <row r="58" spans="1:29">
      <c r="A58" s="206">
        <v>2020</v>
      </c>
      <c r="B58" s="206">
        <v>34</v>
      </c>
      <c r="C58" s="206" t="s">
        <v>347</v>
      </c>
      <c r="D58" s="207" t="s">
        <v>455</v>
      </c>
      <c r="E58" s="207" t="s">
        <v>212</v>
      </c>
      <c r="F58" s="207" t="s">
        <v>456</v>
      </c>
      <c r="G58" s="208">
        <v>138.6</v>
      </c>
      <c r="H58" s="208">
        <v>138.6</v>
      </c>
      <c r="I58" s="206" t="s">
        <v>119</v>
      </c>
      <c r="J58" s="208">
        <f t="shared" si="2"/>
        <v>0</v>
      </c>
      <c r="K58" s="206" t="s">
        <v>127</v>
      </c>
      <c r="L58" s="206" t="s">
        <v>154</v>
      </c>
      <c r="M58" s="206" t="s">
        <v>457</v>
      </c>
      <c r="N58" s="107"/>
      <c r="O58" s="207" t="s">
        <v>450</v>
      </c>
      <c r="P58" s="206" t="s">
        <v>451</v>
      </c>
      <c r="Q58" s="206" t="s">
        <v>452</v>
      </c>
      <c r="R58" s="206" t="s">
        <v>125</v>
      </c>
      <c r="S58" s="206" t="s">
        <v>125</v>
      </c>
      <c r="T58" s="107" t="s">
        <v>419</v>
      </c>
      <c r="U58" s="107">
        <v>140</v>
      </c>
      <c r="V58" s="107">
        <v>26</v>
      </c>
      <c r="W58" s="107">
        <v>99</v>
      </c>
      <c r="X58" s="107">
        <v>2019</v>
      </c>
      <c r="Y58" s="107">
        <v>481</v>
      </c>
      <c r="Z58" s="107">
        <v>0</v>
      </c>
      <c r="AA58" s="206" t="s">
        <v>127</v>
      </c>
      <c r="AB58" s="206" t="s">
        <v>458</v>
      </c>
      <c r="AC58" s="107">
        <f t="shared" si="3"/>
        <v>0</v>
      </c>
    </row>
    <row r="59" spans="1:29">
      <c r="A59" s="206">
        <v>2022</v>
      </c>
      <c r="B59" s="206">
        <v>126</v>
      </c>
      <c r="C59" s="206" t="s">
        <v>459</v>
      </c>
      <c r="D59" s="207" t="s">
        <v>460</v>
      </c>
      <c r="E59" s="207" t="s">
        <v>461</v>
      </c>
      <c r="F59" s="207" t="s">
        <v>127</v>
      </c>
      <c r="G59" s="208">
        <v>315</v>
      </c>
      <c r="H59" s="208">
        <v>0</v>
      </c>
      <c r="I59" s="206" t="s">
        <v>119</v>
      </c>
      <c r="J59" s="208">
        <f t="shared" si="2"/>
        <v>315</v>
      </c>
      <c r="K59" s="206" t="s">
        <v>462</v>
      </c>
      <c r="L59" s="206" t="s">
        <v>121</v>
      </c>
      <c r="M59" s="206" t="s">
        <v>463</v>
      </c>
      <c r="N59" s="206" t="s">
        <v>461</v>
      </c>
      <c r="O59" s="207" t="s">
        <v>450</v>
      </c>
      <c r="P59" s="206" t="s">
        <v>451</v>
      </c>
      <c r="Q59" s="206" t="s">
        <v>452</v>
      </c>
      <c r="R59" s="206" t="s">
        <v>125</v>
      </c>
      <c r="S59" s="206" t="s">
        <v>125</v>
      </c>
      <c r="T59" s="107" t="s">
        <v>419</v>
      </c>
      <c r="U59" s="107">
        <v>140</v>
      </c>
      <c r="V59" s="107">
        <v>70</v>
      </c>
      <c r="W59" s="107">
        <v>1</v>
      </c>
      <c r="X59" s="107">
        <v>2022</v>
      </c>
      <c r="Y59" s="107">
        <v>302</v>
      </c>
      <c r="Z59" s="107">
        <v>0</v>
      </c>
      <c r="AA59" s="206" t="s">
        <v>127</v>
      </c>
      <c r="AB59" s="206" t="s">
        <v>464</v>
      </c>
      <c r="AC59" s="107">
        <f t="shared" si="3"/>
        <v>0</v>
      </c>
    </row>
    <row r="60" spans="1:29">
      <c r="A60" s="206">
        <v>2022</v>
      </c>
      <c r="B60" s="206">
        <v>126</v>
      </c>
      <c r="C60" s="206" t="s">
        <v>459</v>
      </c>
      <c r="D60" s="207" t="s">
        <v>460</v>
      </c>
      <c r="E60" s="207" t="s">
        <v>461</v>
      </c>
      <c r="F60" s="207" t="s">
        <v>127</v>
      </c>
      <c r="G60" s="208">
        <v>69.3</v>
      </c>
      <c r="H60" s="208">
        <v>69.3</v>
      </c>
      <c r="I60" s="206" t="s">
        <v>119</v>
      </c>
      <c r="J60" s="208">
        <f t="shared" si="2"/>
        <v>0</v>
      </c>
      <c r="K60" s="206" t="s">
        <v>462</v>
      </c>
      <c r="L60" s="206" t="s">
        <v>121</v>
      </c>
      <c r="M60" s="206" t="s">
        <v>463</v>
      </c>
      <c r="N60" s="206" t="s">
        <v>461</v>
      </c>
      <c r="O60" s="207" t="s">
        <v>450</v>
      </c>
      <c r="P60" s="206" t="s">
        <v>451</v>
      </c>
      <c r="Q60" s="206" t="s">
        <v>452</v>
      </c>
      <c r="R60" s="206" t="s">
        <v>125</v>
      </c>
      <c r="S60" s="206" t="s">
        <v>125</v>
      </c>
      <c r="T60" s="107" t="s">
        <v>419</v>
      </c>
      <c r="U60" s="107">
        <v>140</v>
      </c>
      <c r="V60" s="107">
        <v>70</v>
      </c>
      <c r="W60" s="107">
        <v>1</v>
      </c>
      <c r="X60" s="107">
        <v>2022</v>
      </c>
      <c r="Y60" s="107">
        <v>302</v>
      </c>
      <c r="Z60" s="107">
        <v>0</v>
      </c>
      <c r="AA60" s="206" t="s">
        <v>127</v>
      </c>
      <c r="AB60" s="206" t="s">
        <v>464</v>
      </c>
      <c r="AC60" s="107">
        <f t="shared" si="3"/>
        <v>0</v>
      </c>
    </row>
    <row r="61" spans="1:29">
      <c r="A61" s="206">
        <v>2019</v>
      </c>
      <c r="B61" s="206">
        <v>91</v>
      </c>
      <c r="C61" s="206" t="s">
        <v>149</v>
      </c>
      <c r="D61" s="207" t="s">
        <v>465</v>
      </c>
      <c r="E61" s="207" t="s">
        <v>466</v>
      </c>
      <c r="F61" s="207" t="s">
        <v>467</v>
      </c>
      <c r="G61" s="208">
        <v>345.1</v>
      </c>
      <c r="H61" s="208">
        <v>0</v>
      </c>
      <c r="I61" s="206" t="s">
        <v>139</v>
      </c>
      <c r="J61" s="208">
        <f t="shared" si="2"/>
        <v>345.1</v>
      </c>
      <c r="K61" s="206" t="s">
        <v>127</v>
      </c>
      <c r="L61" s="206" t="s">
        <v>154</v>
      </c>
      <c r="M61" s="206" t="s">
        <v>468</v>
      </c>
      <c r="N61" s="206" t="s">
        <v>469</v>
      </c>
      <c r="O61" s="207" t="s">
        <v>470</v>
      </c>
      <c r="P61" s="206" t="s">
        <v>471</v>
      </c>
      <c r="Q61" s="206" t="s">
        <v>471</v>
      </c>
      <c r="R61" s="206" t="s">
        <v>125</v>
      </c>
      <c r="S61" s="206" t="s">
        <v>125</v>
      </c>
      <c r="T61" s="107" t="s">
        <v>127</v>
      </c>
      <c r="U61" s="107">
        <v>0</v>
      </c>
      <c r="V61" s="107">
        <v>0</v>
      </c>
      <c r="W61" s="107">
        <v>0</v>
      </c>
      <c r="X61" s="107">
        <v>0</v>
      </c>
      <c r="Y61" s="107">
        <v>0</v>
      </c>
      <c r="Z61" s="107">
        <v>0</v>
      </c>
      <c r="AA61" s="206" t="s">
        <v>127</v>
      </c>
      <c r="AB61" s="206" t="s">
        <v>472</v>
      </c>
      <c r="AC61" s="107">
        <f t="shared" si="3"/>
        <v>1</v>
      </c>
    </row>
    <row r="62" spans="1:29">
      <c r="A62" s="206">
        <v>2019</v>
      </c>
      <c r="B62" s="206">
        <v>84</v>
      </c>
      <c r="C62" s="206" t="s">
        <v>473</v>
      </c>
      <c r="D62" s="207" t="s">
        <v>474</v>
      </c>
      <c r="E62" s="207" t="s">
        <v>475</v>
      </c>
      <c r="F62" s="207" t="s">
        <v>476</v>
      </c>
      <c r="G62" s="208">
        <v>76.67</v>
      </c>
      <c r="H62" s="208">
        <v>6.97</v>
      </c>
      <c r="I62" s="206" t="s">
        <v>119</v>
      </c>
      <c r="J62" s="208">
        <f t="shared" si="2"/>
        <v>69.7</v>
      </c>
      <c r="K62" s="206" t="s">
        <v>127</v>
      </c>
      <c r="L62" s="206" t="s">
        <v>154</v>
      </c>
      <c r="M62" s="206" t="s">
        <v>477</v>
      </c>
      <c r="N62" s="206" t="s">
        <v>478</v>
      </c>
      <c r="O62" s="207" t="s">
        <v>479</v>
      </c>
      <c r="P62" s="206" t="s">
        <v>480</v>
      </c>
      <c r="Q62" s="206" t="s">
        <v>480</v>
      </c>
      <c r="R62" s="206" t="s">
        <v>125</v>
      </c>
      <c r="S62" s="206" t="s">
        <v>125</v>
      </c>
      <c r="T62" s="107" t="s">
        <v>481</v>
      </c>
      <c r="U62" s="107">
        <v>2770</v>
      </c>
      <c r="V62" s="107">
        <v>226</v>
      </c>
      <c r="W62" s="107">
        <v>1</v>
      </c>
      <c r="X62" s="107">
        <v>2019</v>
      </c>
      <c r="Y62" s="107">
        <v>258</v>
      </c>
      <c r="Z62" s="107">
        <v>0</v>
      </c>
      <c r="AA62" s="206" t="s">
        <v>127</v>
      </c>
      <c r="AB62" s="206" t="s">
        <v>482</v>
      </c>
      <c r="AC62" s="107">
        <f t="shared" si="3"/>
        <v>1</v>
      </c>
    </row>
    <row r="63" spans="1:29">
      <c r="A63" s="206">
        <v>2019</v>
      </c>
      <c r="B63" s="206">
        <v>95</v>
      </c>
      <c r="C63" s="206" t="s">
        <v>149</v>
      </c>
      <c r="D63" s="207" t="s">
        <v>483</v>
      </c>
      <c r="E63" s="207" t="s">
        <v>484</v>
      </c>
      <c r="F63" s="207" t="s">
        <v>485</v>
      </c>
      <c r="G63" s="208">
        <v>12.42</v>
      </c>
      <c r="H63" s="208">
        <v>1.1200000000000001</v>
      </c>
      <c r="I63" s="206" t="s">
        <v>119</v>
      </c>
      <c r="J63" s="208">
        <f t="shared" si="2"/>
        <v>11.3</v>
      </c>
      <c r="K63" s="206" t="s">
        <v>127</v>
      </c>
      <c r="L63" s="206" t="s">
        <v>154</v>
      </c>
      <c r="M63" s="206" t="s">
        <v>486</v>
      </c>
      <c r="N63" s="206" t="s">
        <v>487</v>
      </c>
      <c r="O63" s="207" t="s">
        <v>479</v>
      </c>
      <c r="P63" s="206" t="s">
        <v>480</v>
      </c>
      <c r="Q63" s="206" t="s">
        <v>480</v>
      </c>
      <c r="R63" s="206" t="s">
        <v>125</v>
      </c>
      <c r="S63" s="206" t="s">
        <v>125</v>
      </c>
      <c r="T63" s="107" t="s">
        <v>126</v>
      </c>
      <c r="U63" s="107">
        <v>20</v>
      </c>
      <c r="V63" s="107">
        <v>16</v>
      </c>
      <c r="W63" s="107">
        <v>99</v>
      </c>
      <c r="X63" s="107">
        <v>2019</v>
      </c>
      <c r="Y63" s="107">
        <v>389</v>
      </c>
      <c r="Z63" s="107">
        <v>0</v>
      </c>
      <c r="AA63" s="206" t="s">
        <v>127</v>
      </c>
      <c r="AB63" s="206" t="s">
        <v>488</v>
      </c>
      <c r="AC63" s="107">
        <f t="shared" si="3"/>
        <v>0</v>
      </c>
    </row>
    <row r="64" spans="1:29">
      <c r="A64" s="206">
        <v>2019</v>
      </c>
      <c r="B64" s="206">
        <v>96</v>
      </c>
      <c r="C64" s="206" t="s">
        <v>149</v>
      </c>
      <c r="D64" s="207" t="s">
        <v>489</v>
      </c>
      <c r="E64" s="207" t="s">
        <v>484</v>
      </c>
      <c r="F64" s="207" t="s">
        <v>485</v>
      </c>
      <c r="G64" s="208">
        <v>40.46</v>
      </c>
      <c r="H64" s="208">
        <v>3.61</v>
      </c>
      <c r="I64" s="206" t="s">
        <v>119</v>
      </c>
      <c r="J64" s="208">
        <f t="shared" si="2"/>
        <v>36.85</v>
      </c>
      <c r="K64" s="206" t="s">
        <v>127</v>
      </c>
      <c r="L64" s="206" t="s">
        <v>154</v>
      </c>
      <c r="M64" s="206" t="s">
        <v>490</v>
      </c>
      <c r="N64" s="206" t="s">
        <v>487</v>
      </c>
      <c r="O64" s="207" t="s">
        <v>479</v>
      </c>
      <c r="P64" s="206" t="s">
        <v>480</v>
      </c>
      <c r="Q64" s="206" t="s">
        <v>480</v>
      </c>
      <c r="R64" s="206" t="s">
        <v>125</v>
      </c>
      <c r="S64" s="206" t="s">
        <v>125</v>
      </c>
      <c r="T64" s="107" t="s">
        <v>126</v>
      </c>
      <c r="U64" s="107">
        <v>20</v>
      </c>
      <c r="V64" s="107">
        <v>16</v>
      </c>
      <c r="W64" s="107">
        <v>99</v>
      </c>
      <c r="X64" s="107">
        <v>2019</v>
      </c>
      <c r="Y64" s="107">
        <v>390</v>
      </c>
      <c r="Z64" s="107">
        <v>0</v>
      </c>
      <c r="AA64" s="206" t="s">
        <v>127</v>
      </c>
      <c r="AB64" s="206" t="s">
        <v>488</v>
      </c>
      <c r="AC64" s="107">
        <f t="shared" si="3"/>
        <v>0</v>
      </c>
    </row>
    <row r="65" spans="1:29">
      <c r="A65" s="206">
        <v>2019</v>
      </c>
      <c r="B65" s="206">
        <v>97</v>
      </c>
      <c r="C65" s="206" t="s">
        <v>149</v>
      </c>
      <c r="D65" s="207" t="s">
        <v>491</v>
      </c>
      <c r="E65" s="207" t="s">
        <v>484</v>
      </c>
      <c r="F65" s="207" t="s">
        <v>485</v>
      </c>
      <c r="G65" s="208">
        <v>65.45</v>
      </c>
      <c r="H65" s="208">
        <v>5.9</v>
      </c>
      <c r="I65" s="206" t="s">
        <v>119</v>
      </c>
      <c r="J65" s="208">
        <f t="shared" si="2"/>
        <v>59.550000000000004</v>
      </c>
      <c r="K65" s="206" t="s">
        <v>127</v>
      </c>
      <c r="L65" s="206" t="s">
        <v>154</v>
      </c>
      <c r="M65" s="206" t="s">
        <v>492</v>
      </c>
      <c r="N65" s="206" t="s">
        <v>487</v>
      </c>
      <c r="O65" s="207" t="s">
        <v>479</v>
      </c>
      <c r="P65" s="206" t="s">
        <v>480</v>
      </c>
      <c r="Q65" s="206" t="s">
        <v>480</v>
      </c>
      <c r="R65" s="206" t="s">
        <v>125</v>
      </c>
      <c r="S65" s="206" t="s">
        <v>125</v>
      </c>
      <c r="T65" s="107" t="s">
        <v>126</v>
      </c>
      <c r="U65" s="107">
        <v>20</v>
      </c>
      <c r="V65" s="107">
        <v>16</v>
      </c>
      <c r="W65" s="107">
        <v>99</v>
      </c>
      <c r="X65" s="107">
        <v>2019</v>
      </c>
      <c r="Y65" s="107">
        <v>391</v>
      </c>
      <c r="Z65" s="107">
        <v>0</v>
      </c>
      <c r="AA65" s="206" t="s">
        <v>127</v>
      </c>
      <c r="AB65" s="206" t="s">
        <v>488</v>
      </c>
      <c r="AC65" s="107">
        <f t="shared" si="3"/>
        <v>0</v>
      </c>
    </row>
    <row r="66" spans="1:29">
      <c r="A66" s="206">
        <v>2020</v>
      </c>
      <c r="B66" s="206">
        <v>127</v>
      </c>
      <c r="C66" s="206" t="s">
        <v>243</v>
      </c>
      <c r="D66" s="207" t="s">
        <v>493</v>
      </c>
      <c r="E66" s="207" t="s">
        <v>494</v>
      </c>
      <c r="F66" s="207" t="s">
        <v>485</v>
      </c>
      <c r="G66" s="208">
        <v>-60.71</v>
      </c>
      <c r="H66" s="208">
        <v>-5.52</v>
      </c>
      <c r="I66" s="206" t="s">
        <v>119</v>
      </c>
      <c r="J66" s="208">
        <f t="shared" si="2"/>
        <v>-55.19</v>
      </c>
      <c r="K66" s="206" t="s">
        <v>127</v>
      </c>
      <c r="L66" s="206" t="s">
        <v>247</v>
      </c>
      <c r="M66" s="206" t="s">
        <v>495</v>
      </c>
      <c r="N66" s="206" t="s">
        <v>496</v>
      </c>
      <c r="O66" s="207" t="s">
        <v>479</v>
      </c>
      <c r="P66" s="206" t="s">
        <v>480</v>
      </c>
      <c r="Q66" s="206" t="s">
        <v>480</v>
      </c>
      <c r="R66" s="206" t="s">
        <v>125</v>
      </c>
      <c r="S66" s="206" t="s">
        <v>125</v>
      </c>
      <c r="T66" s="107" t="s">
        <v>126</v>
      </c>
      <c r="U66" s="107">
        <v>20</v>
      </c>
      <c r="V66" s="107">
        <v>16</v>
      </c>
      <c r="W66" s="107">
        <v>99</v>
      </c>
      <c r="X66" s="107">
        <v>2019</v>
      </c>
      <c r="Y66" s="107">
        <v>391</v>
      </c>
      <c r="Z66" s="107">
        <v>0</v>
      </c>
      <c r="AA66" s="206" t="s">
        <v>127</v>
      </c>
      <c r="AB66" s="206" t="s">
        <v>497</v>
      </c>
      <c r="AC66" s="107">
        <f t="shared" si="3"/>
        <v>0</v>
      </c>
    </row>
    <row r="67" spans="1:29">
      <c r="A67" s="206">
        <v>2020</v>
      </c>
      <c r="B67" s="206">
        <v>130</v>
      </c>
      <c r="C67" s="206" t="s">
        <v>243</v>
      </c>
      <c r="D67" s="207" t="s">
        <v>498</v>
      </c>
      <c r="E67" s="207" t="s">
        <v>499</v>
      </c>
      <c r="F67" s="207" t="s">
        <v>485</v>
      </c>
      <c r="G67" s="208">
        <v>34.409999999999997</v>
      </c>
      <c r="H67" s="208">
        <v>3.13</v>
      </c>
      <c r="I67" s="206" t="s">
        <v>119</v>
      </c>
      <c r="J67" s="208">
        <f t="shared" si="2"/>
        <v>31.279999999999998</v>
      </c>
      <c r="K67" s="206" t="s">
        <v>127</v>
      </c>
      <c r="L67" s="206" t="s">
        <v>247</v>
      </c>
      <c r="M67" s="206" t="s">
        <v>500</v>
      </c>
      <c r="N67" s="206" t="s">
        <v>501</v>
      </c>
      <c r="O67" s="207" t="s">
        <v>479</v>
      </c>
      <c r="P67" s="206" t="s">
        <v>480</v>
      </c>
      <c r="Q67" s="206" t="s">
        <v>480</v>
      </c>
      <c r="R67" s="206" t="s">
        <v>125</v>
      </c>
      <c r="S67" s="206" t="s">
        <v>125</v>
      </c>
      <c r="T67" s="107" t="s">
        <v>126</v>
      </c>
      <c r="U67" s="107">
        <v>20</v>
      </c>
      <c r="V67" s="107">
        <v>16</v>
      </c>
      <c r="W67" s="107">
        <v>99</v>
      </c>
      <c r="X67" s="107">
        <v>2020</v>
      </c>
      <c r="Y67" s="107">
        <v>381</v>
      </c>
      <c r="Z67" s="107">
        <v>0</v>
      </c>
      <c r="AA67" s="206" t="s">
        <v>127</v>
      </c>
      <c r="AB67" s="206" t="s">
        <v>502</v>
      </c>
      <c r="AC67" s="107">
        <f t="shared" si="3"/>
        <v>0</v>
      </c>
    </row>
    <row r="68" spans="1:29">
      <c r="A68" s="206">
        <v>2020</v>
      </c>
      <c r="B68" s="206">
        <v>133</v>
      </c>
      <c r="C68" s="206" t="s">
        <v>243</v>
      </c>
      <c r="D68" s="207" t="s">
        <v>503</v>
      </c>
      <c r="E68" s="207" t="s">
        <v>504</v>
      </c>
      <c r="F68" s="207" t="s">
        <v>485</v>
      </c>
      <c r="G68" s="208">
        <v>-1.38</v>
      </c>
      <c r="H68" s="208">
        <v>-0.13</v>
      </c>
      <c r="I68" s="206" t="s">
        <v>119</v>
      </c>
      <c r="J68" s="208">
        <f t="shared" si="2"/>
        <v>-1.25</v>
      </c>
      <c r="K68" s="206" t="s">
        <v>127</v>
      </c>
      <c r="L68" s="206" t="s">
        <v>247</v>
      </c>
      <c r="M68" s="206" t="s">
        <v>505</v>
      </c>
      <c r="N68" s="206" t="s">
        <v>506</v>
      </c>
      <c r="O68" s="207" t="s">
        <v>479</v>
      </c>
      <c r="P68" s="206" t="s">
        <v>480</v>
      </c>
      <c r="Q68" s="206" t="s">
        <v>480</v>
      </c>
      <c r="R68" s="206" t="s">
        <v>125</v>
      </c>
      <c r="S68" s="206" t="s">
        <v>125</v>
      </c>
      <c r="T68" s="107" t="s">
        <v>126</v>
      </c>
      <c r="U68" s="107">
        <v>20</v>
      </c>
      <c r="V68" s="107">
        <v>16</v>
      </c>
      <c r="W68" s="107">
        <v>99</v>
      </c>
      <c r="X68" s="107">
        <v>2020</v>
      </c>
      <c r="Y68" s="107">
        <v>381</v>
      </c>
      <c r="Z68" s="107">
        <v>0</v>
      </c>
      <c r="AA68" s="206" t="s">
        <v>127</v>
      </c>
      <c r="AB68" s="206" t="s">
        <v>507</v>
      </c>
      <c r="AC68" s="107">
        <f t="shared" si="3"/>
        <v>0</v>
      </c>
    </row>
    <row r="69" spans="1:29">
      <c r="A69" s="206">
        <v>2014</v>
      </c>
      <c r="B69" s="206">
        <v>16</v>
      </c>
      <c r="C69" s="206" t="s">
        <v>508</v>
      </c>
      <c r="D69" s="207" t="s">
        <v>509</v>
      </c>
      <c r="E69" s="207" t="s">
        <v>510</v>
      </c>
      <c r="F69" s="207" t="s">
        <v>511</v>
      </c>
      <c r="G69" s="208">
        <v>4534.28</v>
      </c>
      <c r="H69" s="208">
        <v>817.66</v>
      </c>
      <c r="I69" s="206" t="s">
        <v>139</v>
      </c>
      <c r="J69" s="208">
        <f t="shared" si="2"/>
        <v>4534.28</v>
      </c>
      <c r="K69" s="206" t="s">
        <v>512</v>
      </c>
      <c r="L69" s="206" t="s">
        <v>513</v>
      </c>
      <c r="M69" s="206" t="s">
        <v>514</v>
      </c>
      <c r="N69" s="206" t="s">
        <v>508</v>
      </c>
      <c r="O69" s="207" t="s">
        <v>515</v>
      </c>
      <c r="P69" s="206" t="s">
        <v>516</v>
      </c>
      <c r="Q69" s="206" t="s">
        <v>127</v>
      </c>
      <c r="R69" s="206" t="s">
        <v>125</v>
      </c>
      <c r="S69" s="206" t="s">
        <v>125</v>
      </c>
      <c r="T69" s="107" t="s">
        <v>127</v>
      </c>
      <c r="U69" s="107">
        <v>0</v>
      </c>
      <c r="V69" s="107">
        <v>0</v>
      </c>
      <c r="W69" s="107">
        <v>0</v>
      </c>
      <c r="X69" s="107">
        <v>0</v>
      </c>
      <c r="Y69" s="107">
        <v>0</v>
      </c>
      <c r="Z69" s="107">
        <v>0</v>
      </c>
      <c r="AA69" s="206" t="s">
        <v>127</v>
      </c>
      <c r="AB69" s="206" t="s">
        <v>517</v>
      </c>
      <c r="AC69" s="107">
        <f t="shared" si="3"/>
        <v>1</v>
      </c>
    </row>
    <row r="70" spans="1:29">
      <c r="A70" s="206">
        <v>2014</v>
      </c>
      <c r="B70" s="206">
        <v>15</v>
      </c>
      <c r="C70" s="206" t="s">
        <v>518</v>
      </c>
      <c r="D70" s="207" t="s">
        <v>519</v>
      </c>
      <c r="E70" s="207" t="s">
        <v>520</v>
      </c>
      <c r="F70" s="207" t="s">
        <v>521</v>
      </c>
      <c r="G70" s="208">
        <v>0.45</v>
      </c>
      <c r="H70" s="208">
        <v>21.83</v>
      </c>
      <c r="I70" s="206" t="s">
        <v>139</v>
      </c>
      <c r="J70" s="208">
        <f t="shared" si="2"/>
        <v>0.45</v>
      </c>
      <c r="K70" s="206" t="s">
        <v>127</v>
      </c>
      <c r="L70" s="206" t="s">
        <v>513</v>
      </c>
      <c r="M70" s="206" t="s">
        <v>522</v>
      </c>
      <c r="N70" s="206" t="s">
        <v>518</v>
      </c>
      <c r="O70" s="207" t="s">
        <v>523</v>
      </c>
      <c r="P70" s="206" t="s">
        <v>524</v>
      </c>
      <c r="Q70" s="206" t="s">
        <v>127</v>
      </c>
      <c r="R70" s="206" t="s">
        <v>125</v>
      </c>
      <c r="S70" s="206" t="s">
        <v>125</v>
      </c>
      <c r="T70" s="107" t="s">
        <v>127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206" t="s">
        <v>127</v>
      </c>
      <c r="AB70" s="206" t="s">
        <v>525</v>
      </c>
      <c r="AC70" s="107">
        <f t="shared" si="3"/>
        <v>1</v>
      </c>
    </row>
    <row r="71" spans="1:29">
      <c r="A71" s="206">
        <v>2022</v>
      </c>
      <c r="B71" s="206">
        <v>7</v>
      </c>
      <c r="C71" s="206" t="s">
        <v>526</v>
      </c>
      <c r="D71" s="207" t="s">
        <v>527</v>
      </c>
      <c r="E71" s="207" t="s">
        <v>528</v>
      </c>
      <c r="F71" s="207" t="s">
        <v>529</v>
      </c>
      <c r="G71" s="208">
        <v>218.94</v>
      </c>
      <c r="H71" s="208">
        <v>38.94</v>
      </c>
      <c r="I71" s="206" t="s">
        <v>119</v>
      </c>
      <c r="J71" s="208">
        <f t="shared" si="2"/>
        <v>180</v>
      </c>
      <c r="K71" s="206" t="s">
        <v>127</v>
      </c>
      <c r="L71" s="206" t="s">
        <v>121</v>
      </c>
      <c r="M71" s="206" t="s">
        <v>530</v>
      </c>
      <c r="N71" s="206" t="s">
        <v>531</v>
      </c>
      <c r="O71" s="207" t="s">
        <v>532</v>
      </c>
      <c r="P71" s="206" t="s">
        <v>524</v>
      </c>
      <c r="Q71" s="206" t="s">
        <v>524</v>
      </c>
      <c r="R71" s="206" t="s">
        <v>125</v>
      </c>
      <c r="S71" s="206" t="s">
        <v>125</v>
      </c>
      <c r="T71" s="107" t="s">
        <v>533</v>
      </c>
      <c r="U71" s="107">
        <v>560</v>
      </c>
      <c r="V71" s="107">
        <v>11</v>
      </c>
      <c r="W71" s="107">
        <v>99</v>
      </c>
      <c r="X71" s="107">
        <v>2021</v>
      </c>
      <c r="Y71" s="107">
        <v>418</v>
      </c>
      <c r="Z71" s="107">
        <v>0</v>
      </c>
      <c r="AA71" s="206" t="s">
        <v>127</v>
      </c>
      <c r="AB71" s="206" t="s">
        <v>534</v>
      </c>
      <c r="AC71" s="107">
        <f t="shared" si="3"/>
        <v>1</v>
      </c>
    </row>
    <row r="72" spans="1:29">
      <c r="C72" s="107"/>
      <c r="D72" s="107"/>
      <c r="E72" s="107"/>
      <c r="F72" s="107"/>
      <c r="G72" s="107"/>
      <c r="H72" s="107"/>
      <c r="I72" s="107"/>
      <c r="J72" s="107"/>
      <c r="N72" s="107"/>
      <c r="O72" s="107"/>
      <c r="P72" s="107"/>
      <c r="Q72" s="107"/>
      <c r="S72" s="107"/>
      <c r="AB72" s="107"/>
    </row>
    <row r="73" spans="1:29">
      <c r="C73" s="107"/>
      <c r="D73" s="107"/>
      <c r="E73" s="107"/>
      <c r="F73" s="210" t="s">
        <v>535</v>
      </c>
      <c r="G73" s="209">
        <f>SUM(G11:G71)</f>
        <v>289162.12999999995</v>
      </c>
      <c r="H73" s="107"/>
      <c r="I73" s="107"/>
      <c r="J73" s="107"/>
      <c r="N73" s="107"/>
      <c r="O73" s="107"/>
      <c r="P73" s="107"/>
      <c r="Q73" s="107"/>
      <c r="S73" s="107"/>
      <c r="AB73" s="107"/>
      <c r="AC73" s="212">
        <f>SUM(AC11:AC71)</f>
        <v>27</v>
      </c>
    </row>
    <row r="74" spans="1:29">
      <c r="C74" s="107"/>
      <c r="D74" s="107"/>
      <c r="E74" s="107"/>
      <c r="F74" s="107"/>
      <c r="G74" s="107"/>
      <c r="H74" s="107"/>
      <c r="I74" s="107"/>
      <c r="J74" s="107"/>
      <c r="N74" s="107"/>
      <c r="O74" s="107"/>
      <c r="P74" s="107"/>
      <c r="Q74" s="107"/>
      <c r="S74" s="107"/>
      <c r="AB74" s="107"/>
    </row>
    <row r="75" spans="1:29">
      <c r="C75" s="107"/>
      <c r="D75" s="107"/>
      <c r="E75" s="107"/>
      <c r="F75" s="107"/>
      <c r="G75" s="107"/>
      <c r="H75" s="107"/>
      <c r="I75" s="107"/>
      <c r="J75" s="107"/>
      <c r="N75" s="107"/>
      <c r="O75" s="107"/>
      <c r="P75" s="107"/>
      <c r="Q75" s="107"/>
      <c r="S75" s="107"/>
      <c r="AB75" s="107"/>
    </row>
    <row r="76" spans="1:29">
      <c r="C76" s="107"/>
      <c r="D76" s="107"/>
      <c r="E76" s="107"/>
      <c r="F76" s="107"/>
      <c r="G76" s="107"/>
      <c r="H76" s="107"/>
      <c r="I76" s="107"/>
      <c r="J76" s="107"/>
      <c r="N76" s="107"/>
      <c r="O76" s="107"/>
      <c r="P76" s="107"/>
      <c r="Q76" s="107"/>
      <c r="S76" s="107"/>
      <c r="AB76" s="107"/>
    </row>
    <row r="77" spans="1:29">
      <c r="C77" s="107"/>
      <c r="D77" s="107"/>
      <c r="E77" s="107"/>
      <c r="F77" s="107"/>
      <c r="G77" s="107"/>
      <c r="H77" s="107"/>
      <c r="I77" s="107"/>
      <c r="J77" s="107"/>
      <c r="N77" s="107"/>
      <c r="O77" s="107"/>
      <c r="P77" s="107"/>
      <c r="Q77" s="107"/>
      <c r="S77" s="107"/>
      <c r="AB77" s="107"/>
    </row>
    <row r="78" spans="1:29">
      <c r="C78" s="107"/>
      <c r="D78" s="107"/>
      <c r="E78" s="107"/>
      <c r="F78" s="107"/>
      <c r="G78" s="107"/>
      <c r="H78" s="107"/>
      <c r="I78" s="107"/>
      <c r="J78" s="107"/>
      <c r="N78" s="107"/>
      <c r="O78" s="107"/>
      <c r="P78" s="107"/>
      <c r="Q78" s="107"/>
      <c r="S78" s="107"/>
      <c r="AB78" s="107"/>
    </row>
    <row r="79" spans="1:29">
      <c r="C79" s="107"/>
      <c r="D79" s="107"/>
      <c r="E79" s="107"/>
      <c r="F79" s="107"/>
      <c r="G79" s="107"/>
      <c r="H79" s="107"/>
      <c r="I79" s="107"/>
      <c r="J79" s="107"/>
      <c r="N79" s="107"/>
      <c r="O79" s="107"/>
      <c r="P79" s="107"/>
      <c r="Q79" s="107"/>
      <c r="S79" s="107"/>
      <c r="AB79" s="107"/>
    </row>
    <row r="80" spans="1:29">
      <c r="C80" s="107"/>
      <c r="D80" s="107"/>
      <c r="E80" s="107"/>
      <c r="F80" s="107"/>
      <c r="G80" s="107"/>
      <c r="H80" s="107"/>
      <c r="I80" s="107"/>
      <c r="J80" s="107"/>
      <c r="N80" s="107"/>
      <c r="O80" s="107"/>
      <c r="P80" s="107"/>
      <c r="Q80" s="107"/>
      <c r="S80" s="107"/>
      <c r="AB80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dataValidations count="61">
    <dataValidation type="list" allowBlank="1" showInputMessage="1" showErrorMessage="1" errorTitle="SCISSIONE PAGAMENTI" error="Selezionare 'NO' se il documento non è soggeto alla Scissione Pagamenti" sqref="I12:I74">
      <formula1>"SI, NO"</formula1>
    </dataValidation>
    <dataValidation type="list" allowBlank="1" showInputMessage="1" showErrorMessage="1" errorTitle="SCISSIONE PAGAMENTI" error="Selezionare 'NO' se il documento non è soggeto alla Scissione Pagamenti" sqref="I13:I74">
      <formula1>"SI, NO"</formula1>
    </dataValidation>
    <dataValidation type="list" allowBlank="1" showInputMessage="1" showErrorMessage="1" errorTitle="SCISSIONE PAGAMENTI" error="Selezionare 'NO' se il documento non è soggeto alla Scissione Pagamenti" sqref="I14:I74">
      <formula1>"SI, NO"</formula1>
    </dataValidation>
    <dataValidation type="list" allowBlank="1" showInputMessage="1" showErrorMessage="1" errorTitle="SCISSIONE PAGAMENTI" error="Selezionare 'NO' se il documento non è soggeto alla Scissione Pagamenti" sqref="I15:I74">
      <formula1>"SI, NO"</formula1>
    </dataValidation>
    <dataValidation type="list" allowBlank="1" showInputMessage="1" showErrorMessage="1" errorTitle="SCISSIONE PAGAMENTI" error="Selezionare 'NO' se il documento non è soggeto alla Scissione Pagamenti" sqref="I16:I74">
      <formula1>"SI, NO"</formula1>
    </dataValidation>
    <dataValidation type="list" allowBlank="1" showInputMessage="1" showErrorMessage="1" errorTitle="SCISSIONE PAGAMENTI" error="Selezionare 'NO' se il documento non è soggeto alla Scissione Pagamenti" sqref="I17:I74">
      <formula1>"SI, NO"</formula1>
    </dataValidation>
    <dataValidation type="list" allowBlank="1" showInputMessage="1" showErrorMessage="1" errorTitle="SCISSIONE PAGAMENTI" error="Selezionare 'NO' se il documento non è soggeto alla Scissione Pagamenti" sqref="I18:I74">
      <formula1>"SI, NO"</formula1>
    </dataValidation>
    <dataValidation type="list" allowBlank="1" showInputMessage="1" showErrorMessage="1" errorTitle="SCISSIONE PAGAMENTI" error="Selezionare 'NO' se il documento non è soggeto alla Scissione Pagamenti" sqref="I19:I74">
      <formula1>"SI, NO"</formula1>
    </dataValidation>
    <dataValidation type="list" allowBlank="1" showInputMessage="1" showErrorMessage="1" errorTitle="SCISSIONE PAGAMENTI" error="Selezionare 'NO' se il documento non è soggeto alla Scissione Pagamenti" sqref="I20:I74">
      <formula1>"SI, NO"</formula1>
    </dataValidation>
    <dataValidation type="list" allowBlank="1" showInputMessage="1" showErrorMessage="1" errorTitle="SCISSIONE PAGAMENTI" error="Selezionare 'NO' se il documento non è soggeto alla Scissione Pagamenti" sqref="I21:I74">
      <formula1>"SI, NO"</formula1>
    </dataValidation>
    <dataValidation type="list" allowBlank="1" showInputMessage="1" showErrorMessage="1" errorTitle="SCISSIONE PAGAMENTI" error="Selezionare 'NO' se il documento non è soggeto alla Scissione Pagamenti" sqref="I22:I74">
      <formula1>"SI, NO"</formula1>
    </dataValidation>
    <dataValidation type="list" allowBlank="1" showInputMessage="1" showErrorMessage="1" errorTitle="SCISSIONE PAGAMENTI" error="Selezionare 'NO' se il documento non è soggeto alla Scissione Pagamenti" sqref="I23:I74">
      <formula1>"SI, NO"</formula1>
    </dataValidation>
    <dataValidation type="list" allowBlank="1" showInputMessage="1" showErrorMessage="1" errorTitle="SCISSIONE PAGAMENTI" error="Selezionare 'NO' se il documento non è soggeto alla Scissione Pagamenti" sqref="I24:I74">
      <formula1>"SI, NO"</formula1>
    </dataValidation>
    <dataValidation type="list" allowBlank="1" showInputMessage="1" showErrorMessage="1" errorTitle="SCISSIONE PAGAMENTI" error="Selezionare 'NO' se il documento non è soggeto alla Scissione Pagamenti" sqref="I25:I74">
      <formula1>"SI, NO"</formula1>
    </dataValidation>
    <dataValidation type="list" allowBlank="1" showInputMessage="1" showErrorMessage="1" errorTitle="SCISSIONE PAGAMENTI" error="Selezionare 'NO' se il documento non è soggeto alla Scissione Pagamenti" sqref="I26:I74">
      <formula1>"SI, NO"</formula1>
    </dataValidation>
    <dataValidation type="list" allowBlank="1" showInputMessage="1" showErrorMessage="1" errorTitle="SCISSIONE PAGAMENTI" error="Selezionare 'NO' se il documento non è soggeto alla Scissione Pagamenti" sqref="I27:I74">
      <formula1>"SI, NO"</formula1>
    </dataValidation>
    <dataValidation type="list" allowBlank="1" showInputMessage="1" showErrorMessage="1" errorTitle="SCISSIONE PAGAMENTI" error="Selezionare 'NO' se il documento non è soggeto alla Scissione Pagamenti" sqref="I28:I74">
      <formula1>"SI, NO"</formula1>
    </dataValidation>
    <dataValidation type="list" allowBlank="1" showInputMessage="1" showErrorMessage="1" errorTitle="SCISSIONE PAGAMENTI" error="Selezionare 'NO' se il documento non è soggeto alla Scissione Pagamenti" sqref="I29:I74">
      <formula1>"SI, NO"</formula1>
    </dataValidation>
    <dataValidation type="list" allowBlank="1" showInputMessage="1" showErrorMessage="1" errorTitle="SCISSIONE PAGAMENTI" error="Selezionare 'NO' se il documento non è soggeto alla Scissione Pagamenti" sqref="I30:I74">
      <formula1>"SI, NO"</formula1>
    </dataValidation>
    <dataValidation type="list" allowBlank="1" showInputMessage="1" showErrorMessage="1" errorTitle="SCISSIONE PAGAMENTI" error="Selezionare 'NO' se il documento non è soggeto alla Scissione Pagamenti" sqref="I31:I74">
      <formula1>"SI, NO"</formula1>
    </dataValidation>
    <dataValidation type="list" allowBlank="1" showInputMessage="1" showErrorMessage="1" errorTitle="SCISSIONE PAGAMENTI" error="Selezionare 'NO' se il documento non è soggeto alla Scissione Pagamenti" sqref="I32:I74">
      <formula1>"SI, NO"</formula1>
    </dataValidation>
    <dataValidation type="list" allowBlank="1" showInputMessage="1" showErrorMessage="1" errorTitle="SCISSIONE PAGAMENTI" error="Selezionare 'NO' se il documento non è soggeto alla Scissione Pagamenti" sqref="I33:I74">
      <formula1>"SI, NO"</formula1>
    </dataValidation>
    <dataValidation type="list" allowBlank="1" showInputMessage="1" showErrorMessage="1" errorTitle="SCISSIONE PAGAMENTI" error="Selezionare 'NO' se il documento non è soggeto alla Scissione Pagamenti" sqref="I34:I74">
      <formula1>"SI, NO"</formula1>
    </dataValidation>
    <dataValidation type="list" allowBlank="1" showInputMessage="1" showErrorMessage="1" errorTitle="SCISSIONE PAGAMENTI" error="Selezionare 'NO' se il documento non è soggeto alla Scissione Pagamenti" sqref="I35:I74">
      <formula1>"SI, NO"</formula1>
    </dataValidation>
    <dataValidation type="list" allowBlank="1" showInputMessage="1" showErrorMessage="1" errorTitle="SCISSIONE PAGAMENTI" error="Selezionare 'NO' se il documento non è soggeto alla Scissione Pagamenti" sqref="I36:I74">
      <formula1>"SI, NO"</formula1>
    </dataValidation>
    <dataValidation type="list" allowBlank="1" showInputMessage="1" showErrorMessage="1" errorTitle="SCISSIONE PAGAMENTI" error="Selezionare 'NO' se il documento non è soggeto alla Scissione Pagamenti" sqref="I37:I74">
      <formula1>"SI, NO"</formula1>
    </dataValidation>
    <dataValidation type="list" allowBlank="1" showInputMessage="1" showErrorMessage="1" errorTitle="SCISSIONE PAGAMENTI" error="Selezionare 'NO' se il documento non è soggeto alla Scissione Pagamenti" sqref="I38:I74">
      <formula1>"SI, NO"</formula1>
    </dataValidation>
    <dataValidation type="list" allowBlank="1" showInputMessage="1" showErrorMessage="1" errorTitle="SCISSIONE PAGAMENTI" error="Selezionare 'NO' se il documento non è soggeto alla Scissione Pagamenti" sqref="I39:I74">
      <formula1>"SI, NO"</formula1>
    </dataValidation>
    <dataValidation type="list" allowBlank="1" showInputMessage="1" showErrorMessage="1" errorTitle="SCISSIONE PAGAMENTI" error="Selezionare 'NO' se il documento non è soggeto alla Scissione Pagamenti" sqref="I40:I74">
      <formula1>"SI, NO"</formula1>
    </dataValidation>
    <dataValidation type="list" allowBlank="1" showInputMessage="1" showErrorMessage="1" errorTitle="SCISSIONE PAGAMENTI" error="Selezionare 'NO' se il documento non è soggeto alla Scissione Pagamenti" sqref="I41:I74">
      <formula1>"SI, NO"</formula1>
    </dataValidation>
    <dataValidation type="list" allowBlank="1" showInputMessage="1" showErrorMessage="1" errorTitle="SCISSIONE PAGAMENTI" error="Selezionare 'NO' se il documento non è soggeto alla Scissione Pagamenti" sqref="I42:I74">
      <formula1>"SI, NO"</formula1>
    </dataValidation>
    <dataValidation type="list" allowBlank="1" showInputMessage="1" showErrorMessage="1" errorTitle="SCISSIONE PAGAMENTI" error="Selezionare 'NO' se il documento non è soggeto alla Scissione Pagamenti" sqref="I43:I74">
      <formula1>"SI, NO"</formula1>
    </dataValidation>
    <dataValidation type="list" allowBlank="1" showInputMessage="1" showErrorMessage="1" errorTitle="SCISSIONE PAGAMENTI" error="Selezionare 'NO' se il documento non è soggeto alla Scissione Pagamenti" sqref="I44:I74">
      <formula1>"SI, NO"</formula1>
    </dataValidation>
    <dataValidation type="list" allowBlank="1" showInputMessage="1" showErrorMessage="1" errorTitle="SCISSIONE PAGAMENTI" error="Selezionare 'NO' se il documento non è soggeto alla Scissione Pagamenti" sqref="I45:I74">
      <formula1>"SI, NO"</formula1>
    </dataValidation>
    <dataValidation type="list" allowBlank="1" showInputMessage="1" showErrorMessage="1" errorTitle="SCISSIONE PAGAMENTI" error="Selezionare 'NO' se il documento non è soggeto alla Scissione Pagamenti" sqref="I46:I74">
      <formula1>"SI, NO"</formula1>
    </dataValidation>
    <dataValidation type="list" allowBlank="1" showInputMessage="1" showErrorMessage="1" errorTitle="SCISSIONE PAGAMENTI" error="Selezionare 'NO' se il documento non è soggeto alla Scissione Pagamenti" sqref="I47:I74">
      <formula1>"SI, NO"</formula1>
    </dataValidation>
    <dataValidation type="list" allowBlank="1" showInputMessage="1" showErrorMessage="1" errorTitle="SCISSIONE PAGAMENTI" error="Selezionare 'NO' se il documento non è soggeto alla Scissione Pagamenti" sqref="I48:I74">
      <formula1>"SI, NO"</formula1>
    </dataValidation>
    <dataValidation type="list" allowBlank="1" showInputMessage="1" showErrorMessage="1" errorTitle="SCISSIONE PAGAMENTI" error="Selezionare 'NO' se il documento non è soggeto alla Scissione Pagamenti" sqref="I49:I74">
      <formula1>"SI, NO"</formula1>
    </dataValidation>
    <dataValidation type="list" allowBlank="1" showInputMessage="1" showErrorMessage="1" errorTitle="SCISSIONE PAGAMENTI" error="Selezionare 'NO' se il documento non è soggeto alla Scissione Pagamenti" sqref="I50:I74">
      <formula1>"SI, NO"</formula1>
    </dataValidation>
    <dataValidation type="list" allowBlank="1" showInputMessage="1" showErrorMessage="1" errorTitle="SCISSIONE PAGAMENTI" error="Selezionare 'NO' se il documento non è soggeto alla Scissione Pagamenti" sqref="I51:I74">
      <formula1>"SI, NO"</formula1>
    </dataValidation>
    <dataValidation type="list" allowBlank="1" showInputMessage="1" showErrorMessage="1" errorTitle="SCISSIONE PAGAMENTI" error="Selezionare 'NO' se il documento non è soggeto alla Scissione Pagamenti" sqref="I52:I74">
      <formula1>"SI, NO"</formula1>
    </dataValidation>
    <dataValidation type="list" allowBlank="1" showInputMessage="1" showErrorMessage="1" errorTitle="SCISSIONE PAGAMENTI" error="Selezionare 'NO' se il documento non è soggeto alla Scissione Pagamenti" sqref="I53:I74">
      <formula1>"SI, NO"</formula1>
    </dataValidation>
    <dataValidation type="list" allowBlank="1" showInputMessage="1" showErrorMessage="1" errorTitle="SCISSIONE PAGAMENTI" error="Selezionare 'NO' se il documento non è soggeto alla Scissione Pagamenti" sqref="I54:I74">
      <formula1>"SI, NO"</formula1>
    </dataValidation>
    <dataValidation type="list" allowBlank="1" showInputMessage="1" showErrorMessage="1" errorTitle="SCISSIONE PAGAMENTI" error="Selezionare 'NO' se il documento non è soggeto alla Scissione Pagamenti" sqref="I55:I74">
      <formula1>"SI, NO"</formula1>
    </dataValidation>
    <dataValidation type="list" allowBlank="1" showInputMessage="1" showErrorMessage="1" errorTitle="SCISSIONE PAGAMENTI" error="Selezionare 'NO' se il documento non è soggeto alla Scissione Pagamenti" sqref="I56:I74">
      <formula1>"SI, NO"</formula1>
    </dataValidation>
    <dataValidation type="list" allowBlank="1" showInputMessage="1" showErrorMessage="1" errorTitle="SCISSIONE PAGAMENTI" error="Selezionare 'NO' se il documento non è soggeto alla Scissione Pagamenti" sqref="I57:I74">
      <formula1>"SI, NO"</formula1>
    </dataValidation>
    <dataValidation type="list" allowBlank="1" showInputMessage="1" showErrorMessage="1" errorTitle="SCISSIONE PAGAMENTI" error="Selezionare 'NO' se il documento non è soggeto alla Scissione Pagamenti" sqref="I58:I74">
      <formula1>"SI, NO"</formula1>
    </dataValidation>
    <dataValidation type="list" allowBlank="1" showInputMessage="1" showErrorMessage="1" errorTitle="SCISSIONE PAGAMENTI" error="Selezionare 'NO' se il documento non è soggeto alla Scissione Pagamenti" sqref="I59:I74">
      <formula1>"SI, NO"</formula1>
    </dataValidation>
    <dataValidation type="list" allowBlank="1" showInputMessage="1" showErrorMessage="1" errorTitle="SCISSIONE PAGAMENTI" error="Selezionare 'NO' se il documento non è soggeto alla Scissione Pagamenti" sqref="I60:I74">
      <formula1>"SI, NO"</formula1>
    </dataValidation>
    <dataValidation type="list" allowBlank="1" showInputMessage="1" showErrorMessage="1" errorTitle="SCISSIONE PAGAMENTI" error="Selezionare 'NO' se il documento non è soggeto alla Scissione Pagamenti" sqref="I61:I74">
      <formula1>"SI, NO"</formula1>
    </dataValidation>
    <dataValidation type="list" allowBlank="1" showInputMessage="1" showErrorMessage="1" errorTitle="SCISSIONE PAGAMENTI" error="Selezionare 'NO' se il documento non è soggeto alla Scissione Pagamenti" sqref="I62:I74">
      <formula1>"SI, NO"</formula1>
    </dataValidation>
    <dataValidation type="list" allowBlank="1" showInputMessage="1" showErrorMessage="1" errorTitle="SCISSIONE PAGAMENTI" error="Selezionare 'NO' se il documento non è soggeto alla Scissione Pagamenti" sqref="I63:I74">
      <formula1>"SI, NO"</formula1>
    </dataValidation>
    <dataValidation type="list" allowBlank="1" showInputMessage="1" showErrorMessage="1" errorTitle="SCISSIONE PAGAMENTI" error="Selezionare 'NO' se il documento non è soggeto alla Scissione Pagamenti" sqref="I64:I74">
      <formula1>"SI, NO"</formula1>
    </dataValidation>
    <dataValidation type="list" allowBlank="1" showInputMessage="1" showErrorMessage="1" errorTitle="SCISSIONE PAGAMENTI" error="Selezionare 'NO' se il documento non è soggeto alla Scissione Pagamenti" sqref="I65:I74">
      <formula1>"SI, NO"</formula1>
    </dataValidation>
    <dataValidation type="list" allowBlank="1" showInputMessage="1" showErrorMessage="1" errorTitle="SCISSIONE PAGAMENTI" error="Selezionare 'NO' se il documento non è soggeto alla Scissione Pagamenti" sqref="I66:I74">
      <formula1>"SI, NO"</formula1>
    </dataValidation>
    <dataValidation type="list" allowBlank="1" showInputMessage="1" showErrorMessage="1" errorTitle="SCISSIONE PAGAMENTI" error="Selezionare 'NO' se il documento non è soggeto alla Scissione Pagamenti" sqref="I67:I74">
      <formula1>"SI, NO"</formula1>
    </dataValidation>
    <dataValidation type="list" allowBlank="1" showInputMessage="1" showErrorMessage="1" errorTitle="SCISSIONE PAGAMENTI" error="Selezionare 'NO' se il documento non è soggeto alla Scissione Pagamenti" sqref="I68:I74">
      <formula1>"SI, NO"</formula1>
    </dataValidation>
    <dataValidation type="list" allowBlank="1" showInputMessage="1" showErrorMessage="1" errorTitle="SCISSIONE PAGAMENTI" error="Selezionare 'NO' se il documento non è soggeto alla Scissione Pagamenti" sqref="I69:I74">
      <formula1>"SI, NO"</formula1>
    </dataValidation>
    <dataValidation type="list" allowBlank="1" showInputMessage="1" showErrorMessage="1" errorTitle="SCISSIONE PAGAMENTI" error="Selezionare 'NO' se il documento non è soggeto alla Scissione Pagamenti" sqref="I70:I74">
      <formula1>"SI, NO"</formula1>
    </dataValidation>
    <dataValidation type="list" allowBlank="1" showInputMessage="1" showErrorMessage="1" errorTitle="SCISSIONE PAGAMENTI" error="Selezionare 'NO' se il documento non è soggeto alla Scissione Pagamenti" sqref="I71:I74">
      <formula1>"SI, NO"</formula1>
    </dataValidation>
    <dataValidation type="list" allowBlank="1" showInputMessage="1" showErrorMessage="1" errorTitle="SCISSIONE PAGAMENTI" error="Selezionare 'NO' se il documento non è soggeto alla Scissione Pagamenti" sqref="I72:I74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showGridLines="0" topLeftCell="C1" zoomScaleNormal="100" workbookViewId="0">
      <selection sqref="A1:P1"/>
    </sheetView>
  </sheetViews>
  <sheetFormatPr defaultColWidth="9.109375" defaultRowHeight="14.4"/>
  <cols>
    <col min="1" max="1" width="0" style="107" hidden="1" customWidth="1"/>
    <col min="2" max="2" width="10.33203125" style="107" hidden="1" customWidth="1"/>
    <col min="3" max="3" width="15.6640625" style="120" customWidth="1"/>
    <col min="4" max="4" width="10.6640625" style="119" bestFit="1" customWidth="1"/>
    <col min="5" max="5" width="10.6640625" style="119" customWidth="1"/>
    <col min="6" max="6" width="43.6640625" style="120" customWidth="1"/>
    <col min="7" max="7" width="15.5546875" style="120" hidden="1" customWidth="1"/>
    <col min="8" max="9" width="12.109375" style="121" customWidth="1"/>
    <col min="10" max="10" width="22.88671875" style="120" customWidth="1"/>
    <col min="11" max="11" width="13.6640625" style="120" customWidth="1"/>
    <col min="12" max="12" width="21.6640625" style="107" customWidth="1"/>
    <col min="13" max="16" width="12.109375" style="107" customWidth="1"/>
    <col min="17" max="16384" width="9.109375" style="107"/>
  </cols>
  <sheetData>
    <row r="1" spans="1:17" s="90" customFormat="1" ht="23.1" customHeight="1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151"/>
    </row>
    <row r="2" spans="1:17" s="97" customFormat="1" ht="15" customHeight="1"/>
    <row r="3" spans="1:17" s="90" customFormat="1" ht="23.1" customHeight="1">
      <c r="A3" s="298" t="s">
        <v>112</v>
      </c>
      <c r="B3" s="298"/>
      <c r="C3" s="298"/>
      <c r="D3" s="298"/>
      <c r="E3" s="298"/>
      <c r="F3" s="298"/>
      <c r="G3" s="298"/>
      <c r="H3" s="298"/>
      <c r="I3" s="298"/>
      <c r="J3" s="299"/>
      <c r="K3" s="299"/>
      <c r="L3" s="299"/>
      <c r="M3" s="299"/>
      <c r="N3" s="299"/>
      <c r="O3" s="299"/>
      <c r="P3" s="299"/>
      <c r="Q3" s="150"/>
    </row>
    <row r="4" spans="1:17" s="90" customForma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  <c r="Q4" s="150"/>
    </row>
    <row r="5" spans="1:17" s="90" customFormat="1" ht="23.1" customHeight="1">
      <c r="A5" s="285" t="s">
        <v>111</v>
      </c>
      <c r="B5" s="285"/>
      <c r="C5" s="285"/>
      <c r="D5" s="285"/>
      <c r="E5" s="285"/>
      <c r="F5" s="285"/>
      <c r="G5" s="285"/>
      <c r="H5" s="285"/>
      <c r="I5" s="286"/>
      <c r="J5" s="205" t="s">
        <v>110</v>
      </c>
      <c r="K5" s="149"/>
      <c r="L5" s="149"/>
      <c r="M5" s="149"/>
      <c r="N5" s="149"/>
      <c r="O5" s="149"/>
      <c r="P5" s="204"/>
      <c r="Q5" s="150"/>
    </row>
    <row r="6" spans="1:17" s="90" customFormat="1" ht="23.1" customHeight="1">
      <c r="C6" s="293" t="s">
        <v>97</v>
      </c>
      <c r="D6" s="294"/>
      <c r="E6" s="294"/>
      <c r="F6" s="294"/>
      <c r="G6" s="295"/>
      <c r="H6" s="198">
        <v>0</v>
      </c>
      <c r="I6" s="202"/>
      <c r="J6" s="291" t="s">
        <v>97</v>
      </c>
      <c r="K6" s="291"/>
      <c r="L6" s="291"/>
      <c r="M6" s="291"/>
      <c r="N6" s="292"/>
      <c r="O6" s="203">
        <v>0</v>
      </c>
      <c r="P6" s="202"/>
    </row>
    <row r="7" spans="1:17" s="90" customFormat="1" ht="23.1" customHeight="1">
      <c r="C7" s="293" t="s">
        <v>95</v>
      </c>
      <c r="D7" s="294"/>
      <c r="E7" s="294"/>
      <c r="F7" s="294"/>
      <c r="G7" s="199"/>
      <c r="H7" s="198">
        <v>0</v>
      </c>
      <c r="I7" s="200"/>
      <c r="J7" s="289" t="s">
        <v>95</v>
      </c>
      <c r="K7" s="289"/>
      <c r="L7" s="289"/>
      <c r="M7" s="289"/>
      <c r="N7" s="290"/>
      <c r="O7" s="201">
        <v>0</v>
      </c>
      <c r="P7" s="200"/>
    </row>
    <row r="8" spans="1:17" s="90" customFormat="1" ht="23.1" customHeight="1">
      <c r="C8" s="293" t="s">
        <v>94</v>
      </c>
      <c r="D8" s="294"/>
      <c r="E8" s="294"/>
      <c r="F8" s="294"/>
      <c r="G8" s="199"/>
      <c r="H8" s="198">
        <f>H6-H7</f>
        <v>0</v>
      </c>
      <c r="I8" s="196"/>
      <c r="J8" s="287" t="s">
        <v>94</v>
      </c>
      <c r="K8" s="287"/>
      <c r="L8" s="287"/>
      <c r="M8" s="287"/>
      <c r="N8" s="288"/>
      <c r="O8" s="197">
        <v>0</v>
      </c>
      <c r="P8" s="196"/>
    </row>
    <row r="9" spans="1:17" s="90" customFormat="1">
      <c r="C9" s="195"/>
      <c r="D9" s="195"/>
      <c r="E9" s="195"/>
      <c r="F9" s="195"/>
      <c r="G9" s="194"/>
      <c r="H9" s="193"/>
      <c r="I9" s="166"/>
      <c r="J9" s="169"/>
      <c r="K9" s="169"/>
      <c r="L9" s="169"/>
      <c r="M9" s="169"/>
      <c r="N9" s="169"/>
      <c r="O9" s="192"/>
      <c r="P9" s="191"/>
    </row>
    <row r="10" spans="1:17" s="90" customFormat="1" ht="16.5" customHeight="1">
      <c r="A10" s="300" t="s">
        <v>109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2"/>
    </row>
    <row r="11" spans="1:17" s="90" customFormat="1" ht="23.1" customHeight="1">
      <c r="A11" s="228" t="s">
        <v>14</v>
      </c>
      <c r="B11" s="239"/>
      <c r="C11" s="228" t="s">
        <v>15</v>
      </c>
      <c r="D11" s="238"/>
      <c r="E11" s="238"/>
      <c r="F11" s="238"/>
      <c r="G11" s="238"/>
      <c r="H11" s="238"/>
      <c r="I11" s="239"/>
      <c r="J11" s="228" t="s">
        <v>1</v>
      </c>
      <c r="K11" s="239"/>
      <c r="L11" s="148"/>
      <c r="M11" s="228" t="s">
        <v>64</v>
      </c>
      <c r="N11" s="238"/>
      <c r="O11" s="238"/>
      <c r="P11" s="239"/>
    </row>
    <row r="12" spans="1:17" ht="36" customHeight="1">
      <c r="A12" s="104" t="s">
        <v>21</v>
      </c>
      <c r="B12" s="190" t="s">
        <v>108</v>
      </c>
      <c r="C12" s="104" t="s">
        <v>24</v>
      </c>
      <c r="D12" s="105" t="s">
        <v>25</v>
      </c>
      <c r="E12" s="189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>
      <c r="C14" s="107"/>
      <c r="D14" s="107"/>
      <c r="E14" s="107"/>
      <c r="F14" s="107"/>
      <c r="G14" s="107"/>
      <c r="H14" s="107"/>
      <c r="I14" s="107"/>
      <c r="J14" s="107"/>
      <c r="K14" s="188"/>
    </row>
    <row r="15" spans="1:17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PROTOCOLLO</cp:lastModifiedBy>
  <cp:lastPrinted>2015-01-23T09:39:52Z</cp:lastPrinted>
  <dcterms:created xsi:type="dcterms:W3CDTF">1996-11-05T10:16:36Z</dcterms:created>
  <dcterms:modified xsi:type="dcterms:W3CDTF">2023-02-09T08:00:00Z</dcterms:modified>
</cp:coreProperties>
</file>